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lla\Music\Desktop\"/>
    </mc:Choice>
  </mc:AlternateContent>
  <bookViews>
    <workbookView xWindow="0" yWindow="0" windowWidth="28800" windowHeight="12230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 " sheetId="11" r:id="rId7"/>
  </sheets>
  <definedNames>
    <definedName name="_xlnm._FilterDatabase" localSheetId="6" hidden="1">'POSEBNI DIO '!$A$1:$C$123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1" l="1"/>
  <c r="I9" i="11"/>
  <c r="G9" i="11"/>
  <c r="F9" i="11" l="1"/>
  <c r="E9" i="11"/>
  <c r="E44" i="8" l="1"/>
  <c r="F44" i="8"/>
  <c r="E19" i="8"/>
  <c r="F19" i="8"/>
  <c r="I115" i="11" l="1"/>
  <c r="I114" i="11" s="1"/>
  <c r="H115" i="11"/>
  <c r="H114" i="11" s="1"/>
  <c r="G115" i="11"/>
  <c r="G114" i="11" s="1"/>
  <c r="F115" i="11"/>
  <c r="F114" i="11" s="1"/>
  <c r="E115" i="11"/>
  <c r="E114" i="11" s="1"/>
  <c r="I95" i="11"/>
  <c r="I94" i="11" s="1"/>
  <c r="I93" i="11" s="1"/>
  <c r="H95" i="11"/>
  <c r="H94" i="11" s="1"/>
  <c r="H93" i="11" s="1"/>
  <c r="G95" i="11"/>
  <c r="G94" i="11" s="1"/>
  <c r="G93" i="11" s="1"/>
  <c r="F95" i="11"/>
  <c r="F94" i="11" s="1"/>
  <c r="E95" i="11"/>
  <c r="E94" i="11" s="1"/>
  <c r="I86" i="11"/>
  <c r="I84" i="11" s="1"/>
  <c r="H86" i="11"/>
  <c r="H84" i="11" s="1"/>
  <c r="G86" i="11"/>
  <c r="G84" i="11" s="1"/>
  <c r="F86" i="11"/>
  <c r="F84" i="11" s="1"/>
  <c r="E86" i="11"/>
  <c r="E85" i="11" s="1"/>
  <c r="F78" i="11"/>
  <c r="F77" i="11" s="1"/>
  <c r="G78" i="11"/>
  <c r="G77" i="11" s="1"/>
  <c r="H78" i="11"/>
  <c r="H77" i="11" s="1"/>
  <c r="I78" i="11"/>
  <c r="I77" i="11" s="1"/>
  <c r="E78" i="11"/>
  <c r="E77" i="11" s="1"/>
  <c r="I54" i="11"/>
  <c r="I53" i="11" s="1"/>
  <c r="H54" i="11"/>
  <c r="H53" i="11" s="1"/>
  <c r="G54" i="11"/>
  <c r="G53" i="11" s="1"/>
  <c r="F54" i="11"/>
  <c r="F53" i="11" s="1"/>
  <c r="E54" i="11"/>
  <c r="E53" i="11" s="1"/>
  <c r="D44" i="8"/>
  <c r="D19" i="8"/>
  <c r="F17" i="3"/>
  <c r="F85" i="11" l="1"/>
  <c r="E84" i="11"/>
  <c r="H85" i="11"/>
  <c r="G85" i="11"/>
  <c r="I85" i="11"/>
  <c r="I109" i="11"/>
  <c r="I108" i="11" s="1"/>
  <c r="H109" i="11"/>
  <c r="H108" i="11" s="1"/>
  <c r="G109" i="11"/>
  <c r="G108" i="11" s="1"/>
  <c r="F109" i="11"/>
  <c r="F108" i="11" s="1"/>
  <c r="E109" i="11"/>
  <c r="E108" i="11" s="1"/>
  <c r="F41" i="11"/>
  <c r="F40" i="11" s="1"/>
  <c r="B44" i="8" l="1"/>
  <c r="B19" i="8"/>
  <c r="I90" i="11" l="1"/>
  <c r="I89" i="11" s="1"/>
  <c r="H90" i="11"/>
  <c r="H89" i="11" s="1"/>
  <c r="G90" i="11"/>
  <c r="G89" i="11" s="1"/>
  <c r="F90" i="11"/>
  <c r="F89" i="11" s="1"/>
  <c r="E90" i="11"/>
  <c r="E89" i="11" s="1"/>
  <c r="I63" i="11"/>
  <c r="I62" i="11" s="1"/>
  <c r="H63" i="11"/>
  <c r="H62" i="11" s="1"/>
  <c r="G63" i="11"/>
  <c r="G62" i="11" s="1"/>
  <c r="F63" i="11"/>
  <c r="F62" i="11" s="1"/>
  <c r="E63" i="11"/>
  <c r="E62" i="11" s="1"/>
  <c r="I98" i="11"/>
  <c r="I97" i="11" s="1"/>
  <c r="H98" i="11"/>
  <c r="H97" i="11" s="1"/>
  <c r="G98" i="11"/>
  <c r="G97" i="11" s="1"/>
  <c r="F98" i="11"/>
  <c r="F97" i="11" s="1"/>
  <c r="F93" i="11" s="1"/>
  <c r="E98" i="11"/>
  <c r="E97" i="11" s="1"/>
  <c r="E93" i="11" s="1"/>
  <c r="I33" i="11"/>
  <c r="I32" i="11" s="1"/>
  <c r="H33" i="11"/>
  <c r="H32" i="11" s="1"/>
  <c r="G33" i="11"/>
  <c r="G32" i="11" s="1"/>
  <c r="F33" i="11"/>
  <c r="F32" i="11" s="1"/>
  <c r="E33" i="11"/>
  <c r="E32" i="11" s="1"/>
  <c r="C44" i="8"/>
  <c r="B11" i="8"/>
  <c r="C35" i="8" l="1"/>
  <c r="D35" i="8"/>
  <c r="E35" i="8"/>
  <c r="F35" i="8"/>
  <c r="B35" i="8"/>
  <c r="C19" i="8"/>
  <c r="F25" i="3"/>
  <c r="G25" i="3"/>
  <c r="H25" i="3"/>
  <c r="E25" i="3"/>
  <c r="D25" i="3"/>
  <c r="E25" i="11" l="1"/>
  <c r="E24" i="11" s="1"/>
  <c r="E23" i="11" s="1"/>
  <c r="E22" i="11" s="1"/>
  <c r="F25" i="11"/>
  <c r="F24" i="11" s="1"/>
  <c r="F23" i="11" s="1"/>
  <c r="F22" i="11" s="1"/>
  <c r="G25" i="11"/>
  <c r="G24" i="11" s="1"/>
  <c r="G23" i="11" s="1"/>
  <c r="G22" i="11" s="1"/>
  <c r="H25" i="11"/>
  <c r="H24" i="11" s="1"/>
  <c r="H23" i="11" s="1"/>
  <c r="H22" i="11" s="1"/>
  <c r="I25" i="11"/>
  <c r="I24" i="11" s="1"/>
  <c r="I23" i="11" s="1"/>
  <c r="I22" i="11" s="1"/>
  <c r="E30" i="11"/>
  <c r="E29" i="11" s="1"/>
  <c r="F30" i="11"/>
  <c r="F29" i="11" s="1"/>
  <c r="G30" i="11"/>
  <c r="G29" i="11" s="1"/>
  <c r="H30" i="11"/>
  <c r="H29" i="11" s="1"/>
  <c r="I30" i="11"/>
  <c r="I29" i="11" s="1"/>
  <c r="E36" i="11"/>
  <c r="E35" i="11" s="1"/>
  <c r="F36" i="11"/>
  <c r="F35" i="11" s="1"/>
  <c r="G36" i="11"/>
  <c r="G35" i="11" s="1"/>
  <c r="H36" i="11"/>
  <c r="H35" i="11" s="1"/>
  <c r="I36" i="11"/>
  <c r="I35" i="11" s="1"/>
  <c r="E41" i="11"/>
  <c r="E40" i="11" s="1"/>
  <c r="G41" i="11"/>
  <c r="G40" i="11" s="1"/>
  <c r="H41" i="11"/>
  <c r="H40" i="11" s="1"/>
  <c r="I41" i="11"/>
  <c r="I40" i="11" s="1"/>
  <c r="E48" i="11"/>
  <c r="E47" i="11" s="1"/>
  <c r="F48" i="11"/>
  <c r="F47" i="11" s="1"/>
  <c r="G48" i="11"/>
  <c r="G47" i="11" s="1"/>
  <c r="H48" i="11"/>
  <c r="H47" i="11" s="1"/>
  <c r="I48" i="11"/>
  <c r="I47" i="11" s="1"/>
  <c r="E51" i="11"/>
  <c r="E50" i="11" s="1"/>
  <c r="F51" i="11"/>
  <c r="F50" i="11" s="1"/>
  <c r="G51" i="11"/>
  <c r="G50" i="11" s="1"/>
  <c r="H51" i="11"/>
  <c r="H50" i="11" s="1"/>
  <c r="I51" i="11"/>
  <c r="I50" i="11" s="1"/>
  <c r="E58" i="11"/>
  <c r="E57" i="11" s="1"/>
  <c r="F58" i="11"/>
  <c r="F57" i="11" s="1"/>
  <c r="G58" i="11"/>
  <c r="G57" i="11" s="1"/>
  <c r="H58" i="11"/>
  <c r="H57" i="11" s="1"/>
  <c r="I58" i="11"/>
  <c r="I57" i="11" s="1"/>
  <c r="E66" i="11"/>
  <c r="E65" i="11" s="1"/>
  <c r="F66" i="11"/>
  <c r="F65" i="11" s="1"/>
  <c r="G66" i="11"/>
  <c r="G65" i="11" s="1"/>
  <c r="H66" i="11"/>
  <c r="H65" i="11" s="1"/>
  <c r="I66" i="11"/>
  <c r="I65" i="11" s="1"/>
  <c r="E71" i="11"/>
  <c r="E70" i="11" s="1"/>
  <c r="E69" i="11" s="1"/>
  <c r="F71" i="11"/>
  <c r="F70" i="11" s="1"/>
  <c r="F69" i="11" s="1"/>
  <c r="G71" i="11"/>
  <c r="G70" i="11" s="1"/>
  <c r="G69" i="11" s="1"/>
  <c r="H71" i="11"/>
  <c r="H70" i="11" s="1"/>
  <c r="H69" i="11" s="1"/>
  <c r="I71" i="11"/>
  <c r="I70" i="11" s="1"/>
  <c r="I69" i="11" s="1"/>
  <c r="E75" i="11"/>
  <c r="E74" i="11" s="1"/>
  <c r="F75" i="11"/>
  <c r="F74" i="11" s="1"/>
  <c r="G75" i="11"/>
  <c r="G74" i="11" s="1"/>
  <c r="H75" i="11"/>
  <c r="H74" i="11" s="1"/>
  <c r="I75" i="11"/>
  <c r="I74" i="11" s="1"/>
  <c r="E81" i="11"/>
  <c r="E80" i="11" s="1"/>
  <c r="F81" i="11"/>
  <c r="F80" i="11" s="1"/>
  <c r="G81" i="11"/>
  <c r="G80" i="11" s="1"/>
  <c r="H81" i="11"/>
  <c r="H80" i="11" s="1"/>
  <c r="I81" i="11"/>
  <c r="I80" i="11" s="1"/>
  <c r="E103" i="11"/>
  <c r="E102" i="11" s="1"/>
  <c r="F103" i="11"/>
  <c r="F102" i="11" s="1"/>
  <c r="G103" i="11"/>
  <c r="G102" i="11" s="1"/>
  <c r="H103" i="11"/>
  <c r="H102" i="11" s="1"/>
  <c r="I103" i="11"/>
  <c r="I102" i="11" s="1"/>
  <c r="E106" i="11"/>
  <c r="E105" i="11" s="1"/>
  <c r="F106" i="11"/>
  <c r="F105" i="11" s="1"/>
  <c r="G106" i="11"/>
  <c r="G105" i="11" s="1"/>
  <c r="H106" i="11"/>
  <c r="H105" i="11" s="1"/>
  <c r="I106" i="11"/>
  <c r="I105" i="11" s="1"/>
  <c r="E112" i="11"/>
  <c r="E111" i="11" s="1"/>
  <c r="F112" i="11"/>
  <c r="F111" i="11" s="1"/>
  <c r="G112" i="11"/>
  <c r="G111" i="11" s="1"/>
  <c r="H112" i="11"/>
  <c r="H111" i="11" s="1"/>
  <c r="I112" i="11"/>
  <c r="I111" i="11" s="1"/>
  <c r="E118" i="11"/>
  <c r="E117" i="11" s="1"/>
  <c r="F118" i="11"/>
  <c r="F117" i="11" s="1"/>
  <c r="G118" i="11"/>
  <c r="G117" i="11" s="1"/>
  <c r="H118" i="11"/>
  <c r="H117" i="11" s="1"/>
  <c r="I118" i="11"/>
  <c r="I117" i="11" s="1"/>
  <c r="E121" i="11"/>
  <c r="E120" i="11" s="1"/>
  <c r="F121" i="11"/>
  <c r="F120" i="11" s="1"/>
  <c r="G121" i="11"/>
  <c r="G120" i="11" s="1"/>
  <c r="H121" i="11"/>
  <c r="H120" i="11" s="1"/>
  <c r="I121" i="11"/>
  <c r="I120" i="11" s="1"/>
  <c r="H73" i="11" l="1"/>
  <c r="H68" i="11" s="1"/>
  <c r="G101" i="11"/>
  <c r="G100" i="11" s="1"/>
  <c r="I101" i="11"/>
  <c r="I100" i="11" s="1"/>
  <c r="G73" i="11"/>
  <c r="G68" i="11" s="1"/>
  <c r="H101" i="11"/>
  <c r="H100" i="11" s="1"/>
  <c r="I28" i="11"/>
  <c r="I27" i="11" s="1"/>
  <c r="H28" i="11"/>
  <c r="H27" i="11" s="1"/>
  <c r="G28" i="11"/>
  <c r="G27" i="11" s="1"/>
  <c r="I73" i="11"/>
  <c r="I68" i="11" s="1"/>
  <c r="F101" i="11"/>
  <c r="F100" i="11" s="1"/>
  <c r="F73" i="11"/>
  <c r="F68" i="11" s="1"/>
  <c r="E28" i="11"/>
  <c r="E27" i="11" s="1"/>
  <c r="E73" i="11"/>
  <c r="E68" i="11" s="1"/>
  <c r="F28" i="11"/>
  <c r="F27" i="11" s="1"/>
  <c r="E101" i="11"/>
  <c r="E100" i="11" s="1"/>
  <c r="I123" i="11" l="1"/>
  <c r="I8" i="11"/>
  <c r="I6" i="11" s="1"/>
  <c r="H8" i="11"/>
  <c r="H7" i="11" s="1"/>
  <c r="E8" i="11"/>
  <c r="E7" i="11" s="1"/>
  <c r="G8" i="11"/>
  <c r="G7" i="11" s="1"/>
  <c r="F8" i="11"/>
  <c r="H123" i="11"/>
  <c r="F123" i="11"/>
  <c r="G123" i="11"/>
  <c r="E123" i="11"/>
  <c r="C11" i="5"/>
  <c r="C10" i="5" s="1"/>
  <c r="D11" i="5"/>
  <c r="D10" i="5" s="1"/>
  <c r="E11" i="5"/>
  <c r="E10" i="5" s="1"/>
  <c r="F11" i="5"/>
  <c r="F10" i="5" s="1"/>
  <c r="B11" i="5"/>
  <c r="B10" i="5" s="1"/>
  <c r="I7" i="11" l="1"/>
  <c r="H6" i="11"/>
  <c r="G6" i="11"/>
  <c r="E6" i="11"/>
  <c r="F6" i="11"/>
  <c r="F7" i="11"/>
  <c r="E40" i="8"/>
  <c r="F40" i="8"/>
  <c r="E38" i="8"/>
  <c r="F38" i="8"/>
  <c r="E50" i="8"/>
  <c r="F50" i="8"/>
  <c r="D52" i="8"/>
  <c r="E52" i="8"/>
  <c r="F52" i="8"/>
  <c r="D50" i="8"/>
  <c r="D40" i="8"/>
  <c r="D38" i="8"/>
  <c r="C52" i="8"/>
  <c r="C50" i="8"/>
  <c r="C40" i="8"/>
  <c r="C38" i="8"/>
  <c r="B52" i="8"/>
  <c r="B50" i="8"/>
  <c r="B40" i="8"/>
  <c r="B38" i="8"/>
  <c r="D34" i="8" l="1"/>
  <c r="E34" i="8"/>
  <c r="F34" i="8"/>
  <c r="C34" i="8"/>
  <c r="B34" i="8"/>
  <c r="F27" i="8" l="1"/>
  <c r="F25" i="8"/>
  <c r="F16" i="8"/>
  <c r="F14" i="8"/>
  <c r="F11" i="8"/>
  <c r="E27" i="8"/>
  <c r="E25" i="8"/>
  <c r="E16" i="8"/>
  <c r="E14" i="8"/>
  <c r="E11" i="8"/>
  <c r="D27" i="8"/>
  <c r="D25" i="8"/>
  <c r="D16" i="8"/>
  <c r="D14" i="8"/>
  <c r="D11" i="8"/>
  <c r="C27" i="8"/>
  <c r="C25" i="8"/>
  <c r="C16" i="8"/>
  <c r="C14" i="8"/>
  <c r="C11" i="8"/>
  <c r="B27" i="8"/>
  <c r="B25" i="8"/>
  <c r="B16" i="8"/>
  <c r="B14" i="8"/>
  <c r="F10" i="8" l="1"/>
  <c r="B10" i="8"/>
  <c r="D10" i="8"/>
  <c r="E10" i="8"/>
  <c r="C10" i="8"/>
  <c r="H31" i="3" l="1"/>
  <c r="H24" i="3" s="1"/>
  <c r="G31" i="3"/>
  <c r="G24" i="3" s="1"/>
  <c r="F31" i="3"/>
  <c r="F24" i="3" s="1"/>
  <c r="E31" i="3"/>
  <c r="E24" i="3" s="1"/>
  <c r="D31" i="3"/>
  <c r="G11" i="3"/>
  <c r="G10" i="3" s="1"/>
  <c r="H11" i="3"/>
  <c r="H10" i="3" s="1"/>
  <c r="H17" i="3"/>
  <c r="G17" i="3"/>
  <c r="F11" i="3"/>
  <c r="F10" i="3" s="1"/>
  <c r="E11" i="3"/>
  <c r="E17" i="3"/>
  <c r="D11" i="3"/>
  <c r="D10" i="3" s="1"/>
  <c r="D17" i="3"/>
  <c r="E10" i="3" l="1"/>
  <c r="D24" i="3"/>
  <c r="F41" i="10"/>
  <c r="G38" i="10" s="1"/>
  <c r="G41" i="10" s="1"/>
  <c r="H38" i="10" s="1"/>
  <c r="H41" i="10" s="1"/>
  <c r="I38" i="10" s="1"/>
  <c r="I41" i="10" s="1"/>
  <c r="J38" i="10" s="1"/>
  <c r="J41" i="10" s="1"/>
  <c r="J23" i="10"/>
  <c r="I23" i="10"/>
  <c r="H23" i="10"/>
  <c r="G23" i="10"/>
  <c r="F23" i="10"/>
  <c r="J12" i="10"/>
  <c r="I12" i="10"/>
  <c r="H12" i="10"/>
  <c r="G12" i="10"/>
  <c r="F12" i="10"/>
  <c r="J9" i="10"/>
  <c r="I9" i="10"/>
  <c r="H9" i="10"/>
  <c r="G9" i="10"/>
  <c r="F9" i="10"/>
  <c r="F15" i="10" l="1"/>
  <c r="F24" i="10" s="1"/>
  <c r="F31" i="10" s="1"/>
  <c r="F32" i="10" s="1"/>
  <c r="G15" i="10"/>
  <c r="G24" i="10" s="1"/>
  <c r="G31" i="10" s="1"/>
  <c r="G32" i="10" s="1"/>
  <c r="H15" i="10"/>
  <c r="H24" i="10" s="1"/>
  <c r="H31" i="10" s="1"/>
  <c r="H32" i="10" s="1"/>
  <c r="I15" i="10"/>
  <c r="I24" i="10" s="1"/>
  <c r="I31" i="10" s="1"/>
  <c r="I32" i="10" s="1"/>
  <c r="J15" i="10"/>
  <c r="J24" i="10" s="1"/>
  <c r="J31" i="10" s="1"/>
  <c r="J32" i="10" s="1"/>
</calcChain>
</file>

<file path=xl/sharedStrings.xml><?xml version="1.0" encoding="utf-8"?>
<sst xmlns="http://schemas.openxmlformats.org/spreadsheetml/2006/main" count="359" uniqueCount="165">
  <si>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</si>
  <si>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</si>
  <si>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</si>
  <si>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</si>
  <si>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</si>
  <si>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</si>
  <si>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</si>
  <si>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</si>
  <si>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</si>
  <si>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</si>
  <si>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</si>
  <si>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</si>
  <si>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</si>
  <si>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</si>
  <si>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</si>
  <si>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</si>
  <si>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</si>
  <si>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</si>
  <si>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</si>
  <si>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</si>
  <si>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</si>
  <si>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</si>
  <si>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</si>
  <si>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</si>
  <si>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</si>
  <si>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</si>
  <si>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</si>
  <si>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</si>
  <si>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</si>
  <si>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</si>
  <si>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</si>
  <si>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</si>
  <si>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</si>
  <si>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</si>
  <si>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</si>
  <si>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</si>
  <si>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</si>
  <si>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</si>
  <si>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</si>
  <si>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</si>
  <si>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</si>
  <si>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</si>
  <si>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</si>
  <si>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</si>
  <si>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</si>
  <si>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 xml:space="preserve">  52 Ostale pomoći</t>
  </si>
  <si>
    <t>4 Prihodi za posebne namjene</t>
  </si>
  <si>
    <t xml:space="preserve">  43 Ostali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</si>
  <si>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</si>
  <si>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</si>
  <si>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</si>
  <si>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</si>
  <si>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</si>
  <si>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</si>
  <si>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</si>
  <si>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</si>
  <si>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</si>
  <si>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</si>
  <si>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</si>
  <si>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</si>
  <si>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</si>
  <si>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</si>
  <si>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</si>
  <si>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</si>
  <si>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</si>
  <si>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</si>
  <si>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</si>
  <si>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od imovine</t>
  </si>
  <si>
    <t>Prihodi od upravnih i  adm. pristojbi, 
pristojbi po posebnim propisima
 i naknada</t>
  </si>
  <si>
    <t>Prihodi od prodaje proizvoda i robe te pruženih usluga i prihodi od donacija te povrati po protestiranim jamstvima</t>
  </si>
  <si>
    <t>Financijski rashodi</t>
  </si>
  <si>
    <t>Naknade građanima i kućanstvima 
na temelju osiguranja i druge naknade</t>
  </si>
  <si>
    <t>32 Vlastiti prihodi</t>
  </si>
  <si>
    <t>44 Prihodi za decentralizane
funkcije</t>
  </si>
  <si>
    <t>51 Pomoći</t>
  </si>
  <si>
    <t>6 Donacije</t>
  </si>
  <si>
    <t>62 Donacije</t>
  </si>
  <si>
    <t xml:space="preserve">7 Prihodi od prodaje ili zamjene nefinancijske imovine
</t>
  </si>
  <si>
    <t>73 Prihodi od prodaje ili zamjene nef.imovine</t>
  </si>
  <si>
    <t xml:space="preserve">  32 Vlastiti prihodi</t>
  </si>
  <si>
    <t>48 Prenesena sredstva - namjenski prihodi</t>
  </si>
  <si>
    <t>09 Obrazovanje</t>
  </si>
  <si>
    <t>092 Srednjoškolsko obrazovanje</t>
  </si>
  <si>
    <t>098 Usluge obrazovanja koje nisu drugdje svrstane</t>
  </si>
  <si>
    <t>UKUPNO RASHODI</t>
  </si>
  <si>
    <t>Donacije - proračunski korisnici</t>
  </si>
  <si>
    <t>Izvor financiranja 62</t>
  </si>
  <si>
    <t>Pomoći</t>
  </si>
  <si>
    <t>Izvor financiranja 52</t>
  </si>
  <si>
    <t>Prenesena sredstva - namjenski prihodi</t>
  </si>
  <si>
    <t>Izvor financiranja 48</t>
  </si>
  <si>
    <t>Prihodi za posebne namjene</t>
  </si>
  <si>
    <t>Izvor financiranja 43</t>
  </si>
  <si>
    <t>Vlastiti prihodi - proračunski korisnici</t>
  </si>
  <si>
    <t>Izvor financiranja 32</t>
  </si>
  <si>
    <t>Opremanje ustanova školstva</t>
  </si>
  <si>
    <t>Aktivnost K 550401</t>
  </si>
  <si>
    <t>Kapitalna ulaganja u odgojno obrazovnu infrastrukturu</t>
  </si>
  <si>
    <t>PROGRAM 5504</t>
  </si>
  <si>
    <t>Naknade građanima i kućanstvima na temelju osiguranja i druge naknade</t>
  </si>
  <si>
    <t>Opći prihodi i primici</t>
  </si>
  <si>
    <t>Izvor financiranja 11</t>
  </si>
  <si>
    <t>Izvor financiranja 51</t>
  </si>
  <si>
    <t>Sufinanciranje rada pomoćnika u nastavi</t>
  </si>
  <si>
    <t>Aktivnost A 550205</t>
  </si>
  <si>
    <t>Programi školskog kurikuluma</t>
  </si>
  <si>
    <t>Aktivnost A 550203</t>
  </si>
  <si>
    <t>Unapređenje kvalitete odgojno obrazovnog sustava</t>
  </si>
  <si>
    <t>PROGRAM 5502</t>
  </si>
  <si>
    <t>Prihodi za decentralizirane funkcije</t>
  </si>
  <si>
    <t>Izvor financiranja 44</t>
  </si>
  <si>
    <t>Prihodi za posebne namjene - proračunski korisnici</t>
  </si>
  <si>
    <t>Osiguravanje uvjeta rada</t>
  </si>
  <si>
    <t>Aktivnost A 550101</t>
  </si>
  <si>
    <t>Srednjoškolsko obrazovanje</t>
  </si>
  <si>
    <t>PROGRAM 5501</t>
  </si>
  <si>
    <t>Natjecanja i smotre</t>
  </si>
  <si>
    <t>Aktivnost A 530605</t>
  </si>
  <si>
    <t>Obilježavanje postignuća učenika i nastavnika</t>
  </si>
  <si>
    <t>PROGRAM 5306</t>
  </si>
  <si>
    <t>Projekcija proračuna
za 2027.</t>
  </si>
  <si>
    <t>RAZRED I NAZIV</t>
  </si>
  <si>
    <t>Projekcija 
za 2027.</t>
  </si>
  <si>
    <t>Ostali rashodi</t>
  </si>
  <si>
    <t>58 Prenesena sredstva - pomoći</t>
  </si>
  <si>
    <t>18 Prenesena sredstva opći prihodi i primici</t>
  </si>
  <si>
    <t>18 Prenesena sredstva - opći 
prihodi i primici</t>
  </si>
  <si>
    <t>Izvor financiranja 18</t>
  </si>
  <si>
    <t>Prenesena sredstva - opći prihodi i primici</t>
  </si>
  <si>
    <t>Aktivnost A 550221</t>
  </si>
  <si>
    <t>Osiguranje besplatnih men.hig.potrepština</t>
  </si>
  <si>
    <t>Izvor financiranja 58</t>
  </si>
  <si>
    <t>Prenesena sredstva - pomoći</t>
  </si>
  <si>
    <t>Prenesena sredstva - Pomoći</t>
  </si>
  <si>
    <t xml:space="preserve"> FINANCIJSKI PLAN GLAZBENE ŠKOLE IVANA MATETIĆA RONJGOVA RIJEKA
ZA 2026. I PROJEKCIJA ZA 2027. I 2028. GODINU</t>
  </si>
  <si>
    <t>Izvršenje 2024.*</t>
  </si>
  <si>
    <t>Tekući plan 2025.</t>
  </si>
  <si>
    <t>Proračun za 2026.</t>
  </si>
  <si>
    <t>Projekcija proračuna
za 2028.</t>
  </si>
  <si>
    <t>Izvršenje 2024.</t>
  </si>
  <si>
    <t>Plan za 2026.</t>
  </si>
  <si>
    <t>Projekcija 
za 2028.</t>
  </si>
  <si>
    <t>FINANCIJSKI PLAN GLAZBENE ŠKOLE IVANA MATETIĆA RONJGOVA RIJEKA 
ZA 2026. I PROJEKCIJA ZA 2027. I 2028. GODINU</t>
  </si>
  <si>
    <t>Rashodi za donacije, kazne, naknade štete i kapitalne pomoći</t>
  </si>
  <si>
    <t>50 Pomoći iz državnog proračuna</t>
  </si>
  <si>
    <t>56 Fondovi EU</t>
  </si>
  <si>
    <t>52 Ostale pomoći</t>
  </si>
  <si>
    <t>Izvor financiranja 50</t>
  </si>
  <si>
    <t>Pomoći iz državnog proračuna</t>
  </si>
  <si>
    <t>Ostale pomoći</t>
  </si>
  <si>
    <t>Izvor financiranja 56</t>
  </si>
  <si>
    <t>Fondovi EU</t>
  </si>
  <si>
    <t>Izvor financiranja 561</t>
  </si>
  <si>
    <t>Europski socijalni fond plus</t>
  </si>
  <si>
    <t>ŽUPANIJSKE USTANOVE SREDNJEG ŠKOLSTVA</t>
  </si>
  <si>
    <t>RKP br.: 11437</t>
  </si>
  <si>
    <t>GLAZBENA ŠKOLA IVANA MATETIĆA RONJGOVA RIJEKA</t>
  </si>
  <si>
    <t>Vlastiti prihodi</t>
  </si>
  <si>
    <t>Donacije</t>
  </si>
  <si>
    <t>Razdjel: 5</t>
  </si>
  <si>
    <t>Upravni odjel za odgoj i obrazovanje</t>
  </si>
  <si>
    <t>Glava: 5-5</t>
  </si>
  <si>
    <t>IZVORI FINANCIRANJA UKUPNO</t>
  </si>
  <si>
    <t>Programi Unije</t>
  </si>
  <si>
    <t>Instrumenti EU nove generacije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</si>
</sst>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0"/>
      <name val="Calibri 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</borders>
  <cellStyleXfs count="4">
    <xf numFmtId="0" fontId="0" fillId="0" borderId="0"/>
    <xf numFmtId="0" fontId="7" fillId="0" borderId="0"/>
    <xf numFmtId="0" fontId="7" fillId="0" borderId="0"/>
    <xf numFmtId="0" fontId="25" fillId="0" borderId="0"/>
  </cellStyleXfs>
  <cellXfs count="191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 applyProtection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3" fontId="6" fillId="3" borderId="3" xfId="0" quotePrefix="1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6" fillId="0" borderId="4" xfId="0" applyNumberFormat="1" applyFont="1" applyFill="1" applyBorder="1" applyAlignment="1" applyProtection="1">
      <alignment horizontal="center" vertical="center" wrapText="1"/>
    </xf>
    <xf numFmtId="0" fontId="7" fillId="2" borderId="3" xfId="0" quotePrefix="1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6" fillId="0" borderId="3" xfId="0" applyNumberFormat="1" applyFont="1" applyFill="1" applyBorder="1" applyAlignment="1" applyProtection="1">
      <alignment horizontal="left" vertical="center" wrapText="1"/>
    </xf>
    <xf numFmtId="0" fontId="21" fillId="2" borderId="3" xfId="0" quotePrefix="1" applyFont="1" applyFill="1" applyBorder="1" applyAlignment="1">
      <alignment horizontal="left" vertical="top" wrapText="1"/>
    </xf>
    <xf numFmtId="4" fontId="3" fillId="2" borderId="3" xfId="0" applyNumberFormat="1" applyFont="1" applyFill="1" applyBorder="1" applyAlignment="1" applyProtection="1">
      <alignment horizontal="right" wrapText="1"/>
    </xf>
    <xf numFmtId="4" fontId="0" fillId="0" borderId="0" xfId="0" applyNumberFormat="1"/>
    <xf numFmtId="4" fontId="6" fillId="2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 applyProtection="1">
      <alignment horizontal="right" vertical="center" wrapText="1"/>
    </xf>
    <xf numFmtId="4" fontId="6" fillId="2" borderId="4" xfId="0" applyNumberFormat="1" applyFont="1" applyFill="1" applyBorder="1" applyAlignment="1">
      <alignment horizontal="right"/>
    </xf>
    <xf numFmtId="4" fontId="6" fillId="0" borderId="4" xfId="0" applyNumberFormat="1" applyFont="1" applyFill="1" applyBorder="1" applyAlignment="1" applyProtection="1">
      <alignment horizontal="right" vertical="center" wrapText="1"/>
    </xf>
    <xf numFmtId="4" fontId="6" fillId="0" borderId="3" xfId="0" applyNumberFormat="1" applyFont="1" applyFill="1" applyBorder="1" applyAlignment="1" applyProtection="1">
      <alignment horizontal="center" vertical="center" wrapText="1"/>
    </xf>
    <xf numFmtId="4" fontId="0" fillId="0" borderId="3" xfId="0" applyNumberFormat="1" applyBorder="1"/>
    <xf numFmtId="4" fontId="1" fillId="0" borderId="3" xfId="0" applyNumberFormat="1" applyFont="1" applyBorder="1"/>
    <xf numFmtId="0" fontId="7" fillId="2" borderId="3" xfId="0" applyFont="1" applyFill="1" applyBorder="1" applyAlignment="1">
      <alignment horizontal="left" vertical="center" wrapText="1"/>
    </xf>
    <xf numFmtId="4" fontId="9" fillId="2" borderId="4" xfId="0" applyNumberFormat="1" applyFont="1" applyFill="1" applyBorder="1" applyAlignment="1">
      <alignment horizontal="right" vertical="center"/>
    </xf>
    <xf numFmtId="4" fontId="7" fillId="2" borderId="4" xfId="0" applyNumberFormat="1" applyFont="1" applyFill="1" applyBorder="1" applyAlignment="1">
      <alignment horizontal="right" vertical="center"/>
    </xf>
    <xf numFmtId="4" fontId="7" fillId="5" borderId="4" xfId="0" applyNumberFormat="1" applyFont="1" applyFill="1" applyBorder="1" applyAlignment="1">
      <alignment horizontal="right" vertical="center"/>
    </xf>
    <xf numFmtId="0" fontId="7" fillId="5" borderId="4" xfId="0" applyNumberFormat="1" applyFont="1" applyFill="1" applyBorder="1" applyAlignment="1" applyProtection="1">
      <alignment horizontal="left" vertical="center" wrapText="1"/>
    </xf>
    <xf numFmtId="4" fontId="7" fillId="2" borderId="3" xfId="0" applyNumberFormat="1" applyFont="1" applyFill="1" applyBorder="1" applyAlignment="1">
      <alignment horizontal="right" vertical="center"/>
    </xf>
    <xf numFmtId="0" fontId="8" fillId="5" borderId="4" xfId="0" applyNumberFormat="1" applyFont="1" applyFill="1" applyBorder="1" applyAlignment="1" applyProtection="1">
      <alignment horizontal="left" vertical="center" wrapText="1"/>
    </xf>
    <xf numFmtId="4" fontId="7" fillId="2" borderId="3" xfId="0" applyNumberFormat="1" applyFont="1" applyFill="1" applyBorder="1" applyAlignment="1" applyProtection="1">
      <alignment horizontal="right" vertical="center" wrapText="1"/>
    </xf>
    <xf numFmtId="0" fontId="9" fillId="2" borderId="4" xfId="0" applyNumberFormat="1" applyFont="1" applyFill="1" applyBorder="1" applyAlignment="1" applyProtection="1">
      <alignment horizontal="left" vertical="center" wrapText="1"/>
    </xf>
    <xf numFmtId="4" fontId="7" fillId="6" borderId="6" xfId="0" applyNumberFormat="1" applyFont="1" applyFill="1" applyBorder="1" applyAlignment="1">
      <alignment horizontal="right" vertical="center" wrapText="1"/>
    </xf>
    <xf numFmtId="4" fontId="7" fillId="6" borderId="3" xfId="0" applyNumberFormat="1" applyFont="1" applyFill="1" applyBorder="1" applyAlignment="1">
      <alignment horizontal="right" vertical="center" wrapText="1"/>
    </xf>
    <xf numFmtId="4" fontId="7" fillId="5" borderId="3" xfId="0" applyNumberFormat="1" applyFont="1" applyFill="1" applyBorder="1" applyAlignment="1">
      <alignment horizontal="right" vertical="center" wrapText="1"/>
    </xf>
    <xf numFmtId="0" fontId="22" fillId="5" borderId="3" xfId="0" applyFont="1" applyFill="1" applyBorder="1"/>
    <xf numFmtId="4" fontId="7" fillId="6" borderId="7" xfId="0" applyNumberFormat="1" applyFont="1" applyFill="1" applyBorder="1" applyAlignment="1">
      <alignment horizontal="right" vertical="center" wrapText="1"/>
    </xf>
    <xf numFmtId="0" fontId="7" fillId="2" borderId="8" xfId="0" applyNumberFormat="1" applyFont="1" applyFill="1" applyBorder="1" applyAlignment="1" applyProtection="1">
      <alignment horizontal="left" vertical="center" wrapText="1"/>
    </xf>
    <xf numFmtId="0" fontId="23" fillId="2" borderId="3" xfId="0" applyNumberFormat="1" applyFont="1" applyFill="1" applyBorder="1" applyAlignment="1" applyProtection="1">
      <alignment horizontal="left" vertical="center" wrapText="1"/>
    </xf>
    <xf numFmtId="4" fontId="7" fillId="6" borderId="11" xfId="0" applyNumberFormat="1" applyFont="1" applyFill="1" applyBorder="1" applyAlignment="1">
      <alignment horizontal="right" vertical="center" wrapText="1"/>
    </xf>
    <xf numFmtId="4" fontId="7" fillId="2" borderId="0" xfId="0" applyNumberFormat="1" applyFont="1" applyFill="1" applyBorder="1" applyAlignment="1">
      <alignment horizontal="right" vertical="center"/>
    </xf>
    <xf numFmtId="0" fontId="9" fillId="2" borderId="4" xfId="0" applyNumberFormat="1" applyFont="1" applyFill="1" applyBorder="1" applyAlignment="1" applyProtection="1">
      <alignment horizontal="left" vertical="center" wrapText="1"/>
    </xf>
    <xf numFmtId="0" fontId="8" fillId="5" borderId="4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4" fontId="3" fillId="2" borderId="0" xfId="0" applyNumberFormat="1" applyFont="1" applyFill="1" applyBorder="1" applyAlignment="1">
      <alignment horizontal="right"/>
    </xf>
    <xf numFmtId="4" fontId="7" fillId="2" borderId="13" xfId="0" applyNumberFormat="1" applyFont="1" applyFill="1" applyBorder="1" applyAlignment="1">
      <alignment horizontal="right" vertical="center"/>
    </xf>
    <xf numFmtId="3" fontId="6" fillId="0" borderId="12" xfId="0" applyNumberFormat="1" applyFont="1" applyFill="1" applyBorder="1" applyAlignment="1">
      <alignment horizontal="right"/>
    </xf>
    <xf numFmtId="0" fontId="0" fillId="0" borderId="14" xfId="0" applyBorder="1"/>
    <xf numFmtId="4" fontId="3" fillId="2" borderId="14" xfId="0" applyNumberFormat="1" applyFont="1" applyFill="1" applyBorder="1" applyAlignment="1">
      <alignment horizontal="right"/>
    </xf>
    <xf numFmtId="4" fontId="0" fillId="0" borderId="14" xfId="0" applyNumberFormat="1" applyBorder="1"/>
    <xf numFmtId="0" fontId="5" fillId="0" borderId="0" xfId="0" applyNumberFormat="1" applyFont="1" applyFill="1" applyBorder="1" applyAlignment="1" applyProtection="1">
      <alignment vertical="center" wrapText="1"/>
    </xf>
    <xf numFmtId="0" fontId="8" fillId="5" borderId="4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8" fillId="5" borderId="4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4" fontId="26" fillId="2" borderId="15" xfId="3" applyNumberFormat="1" applyFont="1" applyFill="1" applyBorder="1" applyAlignment="1">
      <alignment horizontal="right" vertical="center"/>
    </xf>
    <xf numFmtId="0" fontId="23" fillId="2" borderId="4" xfId="0" applyNumberFormat="1" applyFont="1" applyFill="1" applyBorder="1" applyAlignment="1" applyProtection="1">
      <alignment horizontal="left" vertical="center" wrapText="1"/>
    </xf>
    <xf numFmtId="4" fontId="7" fillId="6" borderId="4" xfId="0" applyNumberFormat="1" applyFont="1" applyFill="1" applyBorder="1" applyAlignment="1">
      <alignment horizontal="right" vertical="center" wrapText="1"/>
    </xf>
    <xf numFmtId="0" fontId="27" fillId="0" borderId="14" xfId="0" applyFont="1" applyBorder="1"/>
    <xf numFmtId="0" fontId="27" fillId="0" borderId="0" xfId="0" applyFont="1"/>
    <xf numFmtId="4" fontId="9" fillId="0" borderId="3" xfId="0" applyNumberFormat="1" applyFont="1" applyFill="1" applyBorder="1" applyAlignment="1" applyProtection="1">
      <alignment horizontal="right" vertical="center" wrapText="1"/>
    </xf>
    <xf numFmtId="4" fontId="7" fillId="2" borderId="3" xfId="0" applyNumberFormat="1" applyFont="1" applyFill="1" applyBorder="1" applyAlignment="1">
      <alignment horizontal="right"/>
    </xf>
    <xf numFmtId="4" fontId="9" fillId="2" borderId="3" xfId="0" applyNumberFormat="1" applyFont="1" applyFill="1" applyBorder="1" applyAlignment="1">
      <alignment horizontal="right"/>
    </xf>
    <xf numFmtId="4" fontId="9" fillId="2" borderId="4" xfId="0" applyNumberFormat="1" applyFont="1" applyFill="1" applyBorder="1" applyAlignment="1">
      <alignment horizontal="right"/>
    </xf>
    <xf numFmtId="4" fontId="7" fillId="2" borderId="4" xfId="0" applyNumberFormat="1" applyFont="1" applyFill="1" applyBorder="1" applyAlignment="1">
      <alignment horizontal="right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vertical="center"/>
    </xf>
    <xf numFmtId="4" fontId="0" fillId="0" borderId="0" xfId="0" applyNumberFormat="1" applyFill="1" applyBorder="1"/>
    <xf numFmtId="4" fontId="0" fillId="0" borderId="0" xfId="0" applyNumberFormat="1" applyBorder="1"/>
    <xf numFmtId="0" fontId="0" fillId="0" borderId="0" xfId="0" applyBorder="1"/>
    <xf numFmtId="4" fontId="0" fillId="0" borderId="14" xfId="0" applyNumberFormat="1" applyFill="1" applyBorder="1"/>
    <xf numFmtId="0" fontId="1" fillId="0" borderId="16" xfId="0" applyFont="1" applyBorder="1"/>
    <xf numFmtId="0" fontId="1" fillId="0" borderId="17" xfId="0" applyFont="1" applyBorder="1"/>
    <xf numFmtId="4" fontId="6" fillId="0" borderId="8" xfId="0" applyNumberFormat="1" applyFont="1" applyFill="1" applyBorder="1" applyAlignment="1" applyProtection="1">
      <alignment horizontal="right" vertical="center" wrapText="1"/>
    </xf>
    <xf numFmtId="0" fontId="1" fillId="0" borderId="3" xfId="0" applyFont="1" applyBorder="1"/>
    <xf numFmtId="0" fontId="6" fillId="5" borderId="3" xfId="0" applyNumberFormat="1" applyFont="1" applyFill="1" applyBorder="1" applyAlignment="1" applyProtection="1">
      <alignment vertical="center" wrapText="1"/>
    </xf>
    <xf numFmtId="4" fontId="6" fillId="5" borderId="3" xfId="0" applyNumberFormat="1" applyFont="1" applyFill="1" applyBorder="1" applyAlignment="1" applyProtection="1">
      <alignment horizontal="right" vertical="center" wrapText="1"/>
    </xf>
    <xf numFmtId="0" fontId="28" fillId="7" borderId="4" xfId="0" applyNumberFormat="1" applyFont="1" applyFill="1" applyBorder="1" applyAlignment="1" applyProtection="1">
      <alignment horizontal="left" vertical="center" wrapText="1"/>
    </xf>
    <xf numFmtId="4" fontId="9" fillId="7" borderId="4" xfId="0" applyNumberFormat="1" applyFont="1" applyFill="1" applyBorder="1" applyAlignment="1">
      <alignment horizontal="right" vertical="center"/>
    </xf>
    <xf numFmtId="0" fontId="9" fillId="7" borderId="4" xfId="0" applyNumberFormat="1" applyFont="1" applyFill="1" applyBorder="1" applyAlignment="1" applyProtection="1">
      <alignment horizontal="left" vertical="center" wrapText="1"/>
    </xf>
    <xf numFmtId="0" fontId="1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 wrapText="1"/>
    </xf>
    <xf numFmtId="0" fontId="6" fillId="0" borderId="4" xfId="0" quotePrefix="1" applyFont="1" applyBorder="1" applyAlignment="1">
      <alignment horizontal="center" vertical="center" wrapText="1"/>
    </xf>
    <xf numFmtId="0" fontId="24" fillId="0" borderId="1" xfId="0" quotePrefix="1" applyFont="1" applyBorder="1" applyAlignment="1">
      <alignment horizontal="center" wrapText="1"/>
    </xf>
    <xf numFmtId="0" fontId="24" fillId="0" borderId="2" xfId="0" quotePrefix="1" applyFont="1" applyBorder="1" applyAlignment="1">
      <alignment horizontal="center" wrapText="1"/>
    </xf>
    <xf numFmtId="0" fontId="24" fillId="0" borderId="4" xfId="0" quotePrefix="1" applyFont="1" applyBorder="1" applyAlignment="1">
      <alignment horizont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11" fillId="0" borderId="0" xfId="0" applyFont="1" applyAlignment="1">
      <alignment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2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10" xfId="0" applyNumberFormat="1" applyFont="1" applyFill="1" applyBorder="1" applyAlignment="1" applyProtection="1">
      <alignment horizontal="left" vertical="center" wrapText="1"/>
    </xf>
    <xf numFmtId="0" fontId="6" fillId="0" borderId="9" xfId="0" applyNumberFormat="1" applyFont="1" applyFill="1" applyBorder="1" applyAlignment="1" applyProtection="1">
      <alignment horizontal="left" vertical="center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5" borderId="3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8" fillId="5" borderId="1" xfId="0" applyNumberFormat="1" applyFont="1" applyFill="1" applyBorder="1" applyAlignment="1" applyProtection="1">
      <alignment horizontal="left" vertical="center" wrapText="1"/>
    </xf>
    <xf numFmtId="0" fontId="8" fillId="5" borderId="2" xfId="0" applyNumberFormat="1" applyFont="1" applyFill="1" applyBorder="1" applyAlignment="1" applyProtection="1">
      <alignment horizontal="left" vertical="center" wrapText="1"/>
    </xf>
    <xf numFmtId="0" fontId="8" fillId="5" borderId="4" xfId="0" applyNumberFormat="1" applyFont="1" applyFill="1" applyBorder="1" applyAlignment="1" applyProtection="1">
      <alignment horizontal="left" vertical="center" wrapText="1"/>
    </xf>
    <xf numFmtId="0" fontId="7" fillId="2" borderId="1" xfId="0" applyNumberFormat="1" applyFont="1" applyFill="1" applyBorder="1" applyAlignment="1" applyProtection="1">
      <alignment horizontal="left" vertical="center" wrapText="1"/>
    </xf>
    <xf numFmtId="0" fontId="7" fillId="2" borderId="2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7" fillId="2" borderId="1" xfId="0" applyNumberFormat="1" applyFont="1" applyFill="1" applyBorder="1" applyAlignment="1" applyProtection="1">
      <alignment horizontal="left" vertical="center" wrapText="1" indent="1"/>
    </xf>
    <xf numFmtId="0" fontId="7" fillId="2" borderId="2" xfId="0" applyNumberFormat="1" applyFont="1" applyFill="1" applyBorder="1" applyAlignment="1" applyProtection="1">
      <alignment horizontal="left" vertical="center" wrapText="1" indent="1"/>
    </xf>
    <xf numFmtId="0" fontId="7" fillId="2" borderId="4" xfId="0" applyNumberFormat="1" applyFont="1" applyFill="1" applyBorder="1" applyAlignment="1" applyProtection="1">
      <alignment horizontal="left" vertical="center" wrapText="1" indent="1"/>
    </xf>
    <xf numFmtId="0" fontId="9" fillId="2" borderId="1" xfId="0" applyNumberFormat="1" applyFont="1" applyFill="1" applyBorder="1" applyAlignment="1" applyProtection="1">
      <alignment horizontal="left" vertical="center" wrapText="1"/>
    </xf>
    <xf numFmtId="0" fontId="9" fillId="2" borderId="2" xfId="0" applyNumberFormat="1" applyFont="1" applyFill="1" applyBorder="1" applyAlignment="1" applyProtection="1">
      <alignment horizontal="left" vertical="center" wrapText="1"/>
    </xf>
    <xf numFmtId="0" fontId="9" fillId="2" borderId="4" xfId="0" applyNumberFormat="1" applyFont="1" applyFill="1" applyBorder="1" applyAlignment="1" applyProtection="1">
      <alignment horizontal="left" vertical="center" wrapText="1"/>
    </xf>
    <xf numFmtId="0" fontId="9" fillId="7" borderId="1" xfId="0" applyNumberFormat="1" applyFont="1" applyFill="1" applyBorder="1" applyAlignment="1" applyProtection="1">
      <alignment horizontal="left" vertical="center" wrapText="1"/>
    </xf>
    <xf numFmtId="0" fontId="9" fillId="7" borderId="2" xfId="0" applyNumberFormat="1" applyFont="1" applyFill="1" applyBorder="1" applyAlignment="1" applyProtection="1">
      <alignment horizontal="left" vertical="center" wrapText="1"/>
    </xf>
    <xf numFmtId="0" fontId="9" fillId="7" borderId="4" xfId="0" applyNumberFormat="1" applyFont="1" applyFill="1" applyBorder="1" applyAlignment="1" applyProtection="1">
      <alignment horizontal="left" vertical="center" wrapText="1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NumberFormat="1" applyFont="1" applyFill="1" applyBorder="1" applyAlignment="1" applyProtection="1">
      <alignment horizontal="left" vertical="center" wrapText="1" indent="1"/>
    </xf>
    <xf numFmtId="0" fontId="7" fillId="2" borderId="10" xfId="0" applyNumberFormat="1" applyFont="1" applyFill="1" applyBorder="1" applyAlignment="1" applyProtection="1">
      <alignment horizontal="left" vertical="center" wrapText="1" indent="1"/>
    </xf>
    <xf numFmtId="0" fontId="7" fillId="2" borderId="9" xfId="0" applyNumberFormat="1" applyFont="1" applyFill="1" applyBorder="1" applyAlignment="1" applyProtection="1">
      <alignment horizontal="left" vertical="center" wrapText="1" indent="1"/>
    </xf>
    <xf numFmtId="0" fontId="7" fillId="2" borderId="8" xfId="0" applyNumberFormat="1" applyFont="1" applyFill="1" applyBorder="1" applyAlignment="1" applyProtection="1">
      <alignment horizontal="left" vertical="center" wrapText="1" indent="1"/>
    </xf>
    <xf numFmtId="0" fontId="8" fillId="5" borderId="3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center" vertical="center"/>
    </xf>
    <xf numFmtId="0" fontId="9" fillId="2" borderId="2" xfId="0" applyNumberFormat="1" applyFont="1" applyFill="1" applyBorder="1" applyAlignment="1" applyProtection="1">
      <alignment horizontal="center" vertical="center"/>
    </xf>
    <xf numFmtId="0" fontId="9" fillId="2" borderId="4" xfId="0" applyNumberFormat="1" applyFont="1" applyFill="1" applyBorder="1" applyAlignment="1" applyProtection="1">
      <alignment horizontal="center" vertical="center"/>
    </xf>
    <xf numFmtId="0" fontId="7" fillId="2" borderId="3" xfId="0" applyNumberFormat="1" applyFont="1" applyFill="1" applyBorder="1" applyAlignment="1" applyProtection="1">
      <alignment horizontal="center" vertical="center" wrapText="1"/>
    </xf>
  </cellXfs>
  <cellStyles count="4">
    <cellStyle name="Normal 2" xfId="1"/>
    <cellStyle name="Normal 2 2" xfId="2"/>
    <cellStyle name="Normalno" xfId="0" builtinId="0"/>
    <cellStyle name="Normalno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tabSelected="1" workbookViewId="0">
      <selection activeCell="A28" sqref="A28:E28"/>
    </sheetView>
  </sheetViews>
  <sheetFormatPr defaultRowHeight="14.5"/>
  <cols>
    <col min="5" max="10" width="25.26953125" customWidth="1"/>
  </cols>
  <sheetData>
    <row r="1" spans="1:11" ht="42" customHeight="1">
      <c r="A1" s="126" t="s">
        <v>134</v>
      </c>
      <c r="B1" s="126"/>
      <c r="C1" s="126"/>
      <c r="D1" s="126"/>
      <c r="E1" s="126"/>
      <c r="F1" s="126"/>
      <c r="G1" s="126"/>
      <c r="H1" s="126"/>
      <c r="I1" s="126"/>
      <c r="J1" s="126"/>
    </row>
    <row r="2" spans="1:11" ht="18">
      <c r="A2" s="21"/>
      <c r="B2" s="21"/>
      <c r="C2" s="21"/>
      <c r="D2" s="21"/>
      <c r="E2" s="21"/>
      <c r="F2" s="21"/>
      <c r="G2" s="21"/>
      <c r="H2" s="21"/>
      <c r="I2" s="21"/>
      <c r="J2" s="21"/>
    </row>
    <row r="3" spans="1:11" ht="15.5">
      <c r="A3" s="126" t="s">
        <v>19</v>
      </c>
      <c r="B3" s="126"/>
      <c r="C3" s="126"/>
      <c r="D3" s="126"/>
      <c r="E3" s="126"/>
      <c r="F3" s="126"/>
      <c r="G3" s="126"/>
      <c r="H3" s="126"/>
      <c r="I3" s="145"/>
      <c r="J3" s="145"/>
    </row>
    <row r="4" spans="1:11" ht="18">
      <c r="A4" s="21"/>
      <c r="B4" s="21"/>
      <c r="C4" s="21"/>
      <c r="D4" s="21"/>
      <c r="E4" s="21"/>
      <c r="F4" s="21"/>
      <c r="G4" s="21"/>
      <c r="H4" s="21"/>
      <c r="I4" s="5"/>
      <c r="J4" s="5"/>
    </row>
    <row r="5" spans="1:11" ht="15.5">
      <c r="A5" s="126" t="s">
        <v>25</v>
      </c>
      <c r="B5" s="127"/>
      <c r="C5" s="127"/>
      <c r="D5" s="127"/>
      <c r="E5" s="127"/>
      <c r="F5" s="127"/>
      <c r="G5" s="127"/>
      <c r="H5" s="127"/>
      <c r="I5" s="127"/>
      <c r="J5" s="127"/>
    </row>
    <row r="6" spans="1:11" ht="18">
      <c r="A6" s="1"/>
      <c r="B6" s="2"/>
      <c r="C6" s="2"/>
      <c r="D6" s="2"/>
      <c r="E6" s="6"/>
      <c r="F6" s="7"/>
      <c r="G6" s="7"/>
      <c r="H6" s="7"/>
      <c r="I6" s="7"/>
      <c r="J6" s="27" t="s">
        <v>32</v>
      </c>
    </row>
    <row r="7" spans="1:11" ht="26">
      <c r="A7" s="137" t="s">
        <v>121</v>
      </c>
      <c r="B7" s="138"/>
      <c r="C7" s="138"/>
      <c r="D7" s="138"/>
      <c r="E7" s="139"/>
      <c r="F7" s="3" t="s">
        <v>135</v>
      </c>
      <c r="G7" s="3" t="s">
        <v>136</v>
      </c>
      <c r="H7" s="3" t="s">
        <v>137</v>
      </c>
      <c r="I7" s="3" t="s">
        <v>120</v>
      </c>
      <c r="J7" s="3" t="s">
        <v>138</v>
      </c>
    </row>
    <row r="8" spans="1:11">
      <c r="A8" s="140">
        <v>1</v>
      </c>
      <c r="B8" s="141"/>
      <c r="C8" s="141"/>
      <c r="D8" s="141"/>
      <c r="E8" s="142"/>
      <c r="F8" s="3">
        <v>2</v>
      </c>
      <c r="G8" s="3">
        <v>3</v>
      </c>
      <c r="H8" s="3">
        <v>4</v>
      </c>
      <c r="I8" s="3">
        <v>5</v>
      </c>
      <c r="J8" s="3">
        <v>6</v>
      </c>
    </row>
    <row r="9" spans="1:11">
      <c r="A9" s="131" t="s">
        <v>0</v>
      </c>
      <c r="B9" s="125"/>
      <c r="C9" s="125"/>
      <c r="D9" s="125"/>
      <c r="E9" s="146"/>
      <c r="F9" s="24">
        <f>F10+F11</f>
        <v>2801190.18</v>
      </c>
      <c r="G9" s="24">
        <f t="shared" ref="G9:J9" si="0">G10+G11</f>
        <v>3254605.84</v>
      </c>
      <c r="H9" s="24">
        <f t="shared" si="0"/>
        <v>3069644.63</v>
      </c>
      <c r="I9" s="24">
        <f t="shared" si="0"/>
        <v>3069644.63</v>
      </c>
      <c r="J9" s="24">
        <f t="shared" si="0"/>
        <v>3069644.63</v>
      </c>
    </row>
    <row r="10" spans="1:11">
      <c r="A10" s="147" t="s">
        <v>33</v>
      </c>
      <c r="B10" s="148"/>
      <c r="C10" s="148"/>
      <c r="D10" s="148"/>
      <c r="E10" s="144"/>
      <c r="F10" s="25">
        <v>2801190.18</v>
      </c>
      <c r="G10" s="25">
        <v>3254605.84</v>
      </c>
      <c r="H10" s="25">
        <v>3069644.63</v>
      </c>
      <c r="I10" s="25">
        <v>3069644.63</v>
      </c>
      <c r="J10" s="25">
        <v>3069644.63</v>
      </c>
      <c r="K10" s="88"/>
    </row>
    <row r="11" spans="1:11">
      <c r="A11" s="149" t="s">
        <v>34</v>
      </c>
      <c r="B11" s="144"/>
      <c r="C11" s="144"/>
      <c r="D11" s="144"/>
      <c r="E11" s="144"/>
      <c r="F11" s="25">
        <v>0</v>
      </c>
      <c r="G11" s="25">
        <v>0</v>
      </c>
      <c r="H11" s="25">
        <v>0</v>
      </c>
      <c r="I11" s="25">
        <v>0</v>
      </c>
      <c r="J11" s="25">
        <v>0</v>
      </c>
    </row>
    <row r="12" spans="1:11">
      <c r="A12" s="28" t="s">
        <v>1</v>
      </c>
      <c r="B12" s="36"/>
      <c r="C12" s="36"/>
      <c r="D12" s="36"/>
      <c r="E12" s="36"/>
      <c r="F12" s="24">
        <f>F13+F14</f>
        <v>2803598</v>
      </c>
      <c r="G12" s="24">
        <f t="shared" ref="G12:J12" si="1">G13+G14</f>
        <v>3280175.6700000004</v>
      </c>
      <c r="H12" s="24">
        <f t="shared" si="1"/>
        <v>3074644.6300000004</v>
      </c>
      <c r="I12" s="24">
        <f t="shared" si="1"/>
        <v>3069644.6300000004</v>
      </c>
      <c r="J12" s="24">
        <f t="shared" si="1"/>
        <v>3069644.6300000004</v>
      </c>
    </row>
    <row r="13" spans="1:11">
      <c r="A13" s="150" t="s">
        <v>35</v>
      </c>
      <c r="B13" s="148"/>
      <c r="C13" s="148"/>
      <c r="D13" s="148"/>
      <c r="E13" s="148"/>
      <c r="F13" s="25">
        <v>2774614.18</v>
      </c>
      <c r="G13" s="25">
        <v>3224746.97</v>
      </c>
      <c r="H13" s="25">
        <v>3044675.93</v>
      </c>
      <c r="I13" s="25">
        <v>3042675.93</v>
      </c>
      <c r="J13" s="25">
        <v>3042675.93</v>
      </c>
    </row>
    <row r="14" spans="1:11">
      <c r="A14" s="143" t="s">
        <v>36</v>
      </c>
      <c r="B14" s="144"/>
      <c r="C14" s="144"/>
      <c r="D14" s="144"/>
      <c r="E14" s="144"/>
      <c r="F14" s="38">
        <v>28983.82</v>
      </c>
      <c r="G14" s="38">
        <v>55428.7</v>
      </c>
      <c r="H14" s="38">
        <v>29968.7</v>
      </c>
      <c r="I14" s="38">
        <v>26968.7</v>
      </c>
      <c r="J14" s="38">
        <v>26968.7</v>
      </c>
    </row>
    <row r="15" spans="1:11">
      <c r="A15" s="124" t="s">
        <v>59</v>
      </c>
      <c r="B15" s="125"/>
      <c r="C15" s="125"/>
      <c r="D15" s="125"/>
      <c r="E15" s="125"/>
      <c r="F15" s="24">
        <f>F9-F12</f>
        <v>-2407.8199999998324</v>
      </c>
      <c r="G15" s="24">
        <f t="shared" ref="G15:J15" si="2">G9-G12</f>
        <v>-25569.83000000054</v>
      </c>
      <c r="H15" s="24">
        <f t="shared" si="2"/>
        <v>-5000.0000000004657</v>
      </c>
      <c r="I15" s="24">
        <f t="shared" si="2"/>
        <v>0</v>
      </c>
      <c r="J15" s="24">
        <f t="shared" si="2"/>
        <v>0</v>
      </c>
    </row>
    <row r="16" spans="1:11" ht="18">
      <c r="A16" s="21"/>
      <c r="B16" s="19"/>
      <c r="C16" s="19"/>
      <c r="D16" s="19"/>
      <c r="E16" s="19"/>
      <c r="F16" s="19"/>
      <c r="G16" s="19"/>
      <c r="H16" s="20"/>
      <c r="I16" s="20"/>
      <c r="J16" s="20"/>
    </row>
    <row r="17" spans="1:10" ht="15.5">
      <c r="A17" s="126" t="s">
        <v>26</v>
      </c>
      <c r="B17" s="127"/>
      <c r="C17" s="127"/>
      <c r="D17" s="127"/>
      <c r="E17" s="127"/>
      <c r="F17" s="127"/>
      <c r="G17" s="127"/>
      <c r="H17" s="127"/>
      <c r="I17" s="127"/>
      <c r="J17" s="127"/>
    </row>
    <row r="18" spans="1:10" ht="18">
      <c r="A18" s="21"/>
      <c r="B18" s="19"/>
      <c r="C18" s="19"/>
      <c r="D18" s="19"/>
      <c r="E18" s="19"/>
      <c r="F18" s="19"/>
      <c r="G18" s="19"/>
      <c r="H18" s="20"/>
      <c r="I18" s="20"/>
      <c r="J18" s="20"/>
    </row>
    <row r="19" spans="1:10" ht="26">
      <c r="A19" s="137" t="s">
        <v>121</v>
      </c>
      <c r="B19" s="138"/>
      <c r="C19" s="138"/>
      <c r="D19" s="138"/>
      <c r="E19" s="139"/>
      <c r="F19" s="3" t="s">
        <v>135</v>
      </c>
      <c r="G19" s="3" t="s">
        <v>136</v>
      </c>
      <c r="H19" s="3" t="s">
        <v>137</v>
      </c>
      <c r="I19" s="3" t="s">
        <v>120</v>
      </c>
      <c r="J19" s="3" t="s">
        <v>138</v>
      </c>
    </row>
    <row r="20" spans="1:10">
      <c r="A20" s="140">
        <v>1</v>
      </c>
      <c r="B20" s="141"/>
      <c r="C20" s="141"/>
      <c r="D20" s="141"/>
      <c r="E20" s="142"/>
      <c r="F20" s="3">
        <v>2</v>
      </c>
      <c r="G20" s="3">
        <v>3</v>
      </c>
      <c r="H20" s="3">
        <v>4</v>
      </c>
      <c r="I20" s="3">
        <v>5</v>
      </c>
      <c r="J20" s="3">
        <v>6</v>
      </c>
    </row>
    <row r="21" spans="1:10">
      <c r="A21" s="143" t="s">
        <v>37</v>
      </c>
      <c r="B21" s="144"/>
      <c r="C21" s="144"/>
      <c r="D21" s="144"/>
      <c r="E21" s="144"/>
      <c r="F21" s="38">
        <v>0</v>
      </c>
      <c r="G21" s="38"/>
      <c r="H21" s="38"/>
      <c r="I21" s="38"/>
      <c r="J21" s="37"/>
    </row>
    <row r="22" spans="1:10">
      <c r="A22" s="143" t="s">
        <v>38</v>
      </c>
      <c r="B22" s="144"/>
      <c r="C22" s="144"/>
      <c r="D22" s="144"/>
      <c r="E22" s="144"/>
      <c r="F22" s="38">
        <v>0</v>
      </c>
      <c r="G22" s="38"/>
      <c r="H22" s="38"/>
      <c r="I22" s="38"/>
      <c r="J22" s="37"/>
    </row>
    <row r="23" spans="1:10">
      <c r="A23" s="124" t="s">
        <v>2</v>
      </c>
      <c r="B23" s="125"/>
      <c r="C23" s="125"/>
      <c r="D23" s="125"/>
      <c r="E23" s="125"/>
      <c r="F23" s="24">
        <f>F21-F22</f>
        <v>0</v>
      </c>
      <c r="G23" s="24">
        <f t="shared" ref="G23:J23" si="3">G21-G22</f>
        <v>0</v>
      </c>
      <c r="H23" s="24">
        <f t="shared" si="3"/>
        <v>0</v>
      </c>
      <c r="I23" s="24">
        <f t="shared" si="3"/>
        <v>0</v>
      </c>
      <c r="J23" s="24">
        <f t="shared" si="3"/>
        <v>0</v>
      </c>
    </row>
    <row r="24" spans="1:10">
      <c r="A24" s="124" t="s">
        <v>60</v>
      </c>
      <c r="B24" s="125"/>
      <c r="C24" s="125"/>
      <c r="D24" s="125"/>
      <c r="E24" s="125"/>
      <c r="F24" s="24">
        <f>F15+F23</f>
        <v>-2407.8199999998324</v>
      </c>
      <c r="G24" s="24">
        <f t="shared" ref="G24:J24" si="4">G15+G23</f>
        <v>-25569.83000000054</v>
      </c>
      <c r="H24" s="24">
        <f t="shared" si="4"/>
        <v>-5000.0000000004657</v>
      </c>
      <c r="I24" s="24">
        <f t="shared" si="4"/>
        <v>0</v>
      </c>
      <c r="J24" s="24">
        <f t="shared" si="4"/>
        <v>0</v>
      </c>
    </row>
    <row r="25" spans="1:10" ht="18">
      <c r="A25" s="18"/>
      <c r="B25" s="19"/>
      <c r="C25" s="19"/>
      <c r="D25" s="19"/>
      <c r="E25" s="19"/>
      <c r="F25" s="19"/>
      <c r="G25" s="19"/>
      <c r="H25" s="20"/>
      <c r="I25" s="20"/>
      <c r="J25" s="20"/>
    </row>
    <row r="26" spans="1:10" ht="15.5">
      <c r="A26" s="126" t="s">
        <v>61</v>
      </c>
      <c r="B26" s="127"/>
      <c r="C26" s="127"/>
      <c r="D26" s="127"/>
      <c r="E26" s="127"/>
      <c r="F26" s="127"/>
      <c r="G26" s="127"/>
      <c r="H26" s="127"/>
      <c r="I26" s="127"/>
      <c r="J26" s="127"/>
    </row>
    <row r="27" spans="1:10" ht="15.5">
      <c r="A27" s="34"/>
      <c r="B27" s="35"/>
      <c r="C27" s="35"/>
      <c r="D27" s="35"/>
      <c r="E27" s="35"/>
      <c r="F27" s="35"/>
      <c r="G27" s="35"/>
      <c r="H27" s="35"/>
      <c r="I27" s="35"/>
      <c r="J27" s="35"/>
    </row>
    <row r="28" spans="1:10" ht="26">
      <c r="A28" s="137" t="s">
        <v>121</v>
      </c>
      <c r="B28" s="138"/>
      <c r="C28" s="138"/>
      <c r="D28" s="138"/>
      <c r="E28" s="139"/>
      <c r="F28" s="3" t="s">
        <v>135</v>
      </c>
      <c r="G28" s="3" t="s">
        <v>136</v>
      </c>
      <c r="H28" s="3" t="s">
        <v>137</v>
      </c>
      <c r="I28" s="3" t="s">
        <v>120</v>
      </c>
      <c r="J28" s="3" t="s">
        <v>138</v>
      </c>
    </row>
    <row r="29" spans="1:10">
      <c r="A29" s="140">
        <v>1</v>
      </c>
      <c r="B29" s="141"/>
      <c r="C29" s="141"/>
      <c r="D29" s="141"/>
      <c r="E29" s="142"/>
      <c r="F29" s="3">
        <v>2</v>
      </c>
      <c r="G29" s="3">
        <v>3</v>
      </c>
      <c r="H29" s="3">
        <v>4</v>
      </c>
      <c r="I29" s="3">
        <v>5</v>
      </c>
      <c r="J29" s="3">
        <v>6</v>
      </c>
    </row>
    <row r="30" spans="1:10" ht="15" customHeight="1">
      <c r="A30" s="128" t="s">
        <v>62</v>
      </c>
      <c r="B30" s="129"/>
      <c r="C30" s="129"/>
      <c r="D30" s="129"/>
      <c r="E30" s="130"/>
      <c r="F30" s="39">
        <v>28249.65</v>
      </c>
      <c r="G30" s="39">
        <v>25569.83</v>
      </c>
      <c r="H30" s="39">
        <v>5000</v>
      </c>
      <c r="I30" s="39">
        <v>0</v>
      </c>
      <c r="J30" s="40">
        <v>0</v>
      </c>
    </row>
    <row r="31" spans="1:10" ht="15" customHeight="1">
      <c r="A31" s="124" t="s">
        <v>63</v>
      </c>
      <c r="B31" s="125"/>
      <c r="C31" s="125"/>
      <c r="D31" s="125"/>
      <c r="E31" s="125"/>
      <c r="F31" s="41">
        <f>F24+F30</f>
        <v>25841.830000000169</v>
      </c>
      <c r="G31" s="41">
        <f t="shared" ref="G31:J31" si="5">G24+G30</f>
        <v>-5.3842086344957352E-10</v>
      </c>
      <c r="H31" s="41">
        <f t="shared" si="5"/>
        <v>-4.6566128730773926E-10</v>
      </c>
      <c r="I31" s="41">
        <f t="shared" si="5"/>
        <v>0</v>
      </c>
      <c r="J31" s="42">
        <f t="shared" si="5"/>
        <v>0</v>
      </c>
    </row>
    <row r="32" spans="1:10" ht="45" customHeight="1">
      <c r="A32" s="131" t="s">
        <v>64</v>
      </c>
      <c r="B32" s="132"/>
      <c r="C32" s="132"/>
      <c r="D32" s="132"/>
      <c r="E32" s="133"/>
      <c r="F32" s="41">
        <f>F15+F23+F30-F31</f>
        <v>0</v>
      </c>
      <c r="G32" s="41">
        <f t="shared" ref="G32:J32" si="6">G15+G23+G30-G31</f>
        <v>0</v>
      </c>
      <c r="H32" s="41">
        <f t="shared" si="6"/>
        <v>0</v>
      </c>
      <c r="I32" s="41">
        <f t="shared" si="6"/>
        <v>0</v>
      </c>
      <c r="J32" s="42">
        <f t="shared" si="6"/>
        <v>0</v>
      </c>
    </row>
    <row r="33" spans="1:10" ht="15.5">
      <c r="A33" s="43"/>
      <c r="B33" s="44"/>
      <c r="C33" s="44"/>
      <c r="D33" s="44"/>
      <c r="E33" s="44"/>
      <c r="F33" s="44"/>
      <c r="G33" s="44"/>
      <c r="H33" s="44"/>
      <c r="I33" s="44"/>
      <c r="J33" s="44"/>
    </row>
    <row r="34" spans="1:10" ht="15.5">
      <c r="A34" s="134" t="s">
        <v>58</v>
      </c>
      <c r="B34" s="134"/>
      <c r="C34" s="134"/>
      <c r="D34" s="134"/>
      <c r="E34" s="134"/>
      <c r="F34" s="134"/>
      <c r="G34" s="134"/>
      <c r="H34" s="134"/>
      <c r="I34" s="134"/>
      <c r="J34" s="134"/>
    </row>
    <row r="35" spans="1:10" ht="18">
      <c r="A35" s="45"/>
      <c r="B35" s="46"/>
      <c r="C35" s="46"/>
      <c r="D35" s="46"/>
      <c r="E35" s="46"/>
      <c r="F35" s="46"/>
      <c r="G35" s="46"/>
      <c r="H35" s="47"/>
      <c r="I35" s="47"/>
      <c r="J35" s="47"/>
    </row>
    <row r="36" spans="1:10" ht="26">
      <c r="A36" s="137" t="s">
        <v>121</v>
      </c>
      <c r="B36" s="138"/>
      <c r="C36" s="138"/>
      <c r="D36" s="138"/>
      <c r="E36" s="139"/>
      <c r="F36" s="3" t="s">
        <v>135</v>
      </c>
      <c r="G36" s="3" t="s">
        <v>136</v>
      </c>
      <c r="H36" s="3" t="s">
        <v>137</v>
      </c>
      <c r="I36" s="3" t="s">
        <v>120</v>
      </c>
      <c r="J36" s="3" t="s">
        <v>138</v>
      </c>
    </row>
    <row r="37" spans="1:10">
      <c r="A37" s="140">
        <v>1</v>
      </c>
      <c r="B37" s="141"/>
      <c r="C37" s="141"/>
      <c r="D37" s="141"/>
      <c r="E37" s="142"/>
      <c r="F37" s="3">
        <v>2</v>
      </c>
      <c r="G37" s="3">
        <v>3</v>
      </c>
      <c r="H37" s="3">
        <v>4</v>
      </c>
      <c r="I37" s="3">
        <v>5</v>
      </c>
      <c r="J37" s="3">
        <v>6</v>
      </c>
    </row>
    <row r="38" spans="1:10">
      <c r="A38" s="128" t="s">
        <v>62</v>
      </c>
      <c r="B38" s="129"/>
      <c r="C38" s="129"/>
      <c r="D38" s="129"/>
      <c r="E38" s="130"/>
      <c r="F38" s="39">
        <v>0</v>
      </c>
      <c r="G38" s="39">
        <f>F41</f>
        <v>0</v>
      </c>
      <c r="H38" s="39">
        <f>G41</f>
        <v>0</v>
      </c>
      <c r="I38" s="39">
        <f>H41</f>
        <v>0</v>
      </c>
      <c r="J38" s="40">
        <f>I41</f>
        <v>0</v>
      </c>
    </row>
    <row r="39" spans="1:10" ht="28.5" customHeight="1">
      <c r="A39" s="128" t="s">
        <v>65</v>
      </c>
      <c r="B39" s="129"/>
      <c r="C39" s="129"/>
      <c r="D39" s="129"/>
      <c r="E39" s="130"/>
      <c r="F39" s="39">
        <v>0</v>
      </c>
      <c r="G39" s="39">
        <v>0</v>
      </c>
      <c r="H39" s="39">
        <v>0</v>
      </c>
      <c r="I39" s="39">
        <v>0</v>
      </c>
      <c r="J39" s="40">
        <v>0</v>
      </c>
    </row>
    <row r="40" spans="1:10">
      <c r="A40" s="128" t="s">
        <v>66</v>
      </c>
      <c r="B40" s="135"/>
      <c r="C40" s="135"/>
      <c r="D40" s="135"/>
      <c r="E40" s="136"/>
      <c r="F40" s="39">
        <v>0</v>
      </c>
      <c r="G40" s="39">
        <v>0</v>
      </c>
      <c r="H40" s="39">
        <v>0</v>
      </c>
      <c r="I40" s="39">
        <v>0</v>
      </c>
      <c r="J40" s="40">
        <v>0</v>
      </c>
    </row>
    <row r="41" spans="1:10" ht="15" customHeight="1">
      <c r="A41" s="124" t="s">
        <v>63</v>
      </c>
      <c r="B41" s="125"/>
      <c r="C41" s="125"/>
      <c r="D41" s="125"/>
      <c r="E41" s="125"/>
      <c r="F41" s="26">
        <f>F38-F39+F40</f>
        <v>0</v>
      </c>
      <c r="G41" s="26">
        <f t="shared" ref="G41:J41" si="7">G38-G39+G40</f>
        <v>0</v>
      </c>
      <c r="H41" s="26">
        <f t="shared" si="7"/>
        <v>0</v>
      </c>
      <c r="I41" s="26">
        <f t="shared" si="7"/>
        <v>0</v>
      </c>
      <c r="J41" s="48">
        <f t="shared" si="7"/>
        <v>0</v>
      </c>
    </row>
    <row r="42" spans="1:10" ht="17.25" customHeight="1"/>
    <row r="43" spans="1:10">
      <c r="A43" s="122"/>
      <c r="B43" s="123"/>
      <c r="C43" s="123"/>
      <c r="D43" s="123"/>
      <c r="E43" s="123"/>
      <c r="F43" s="123"/>
      <c r="G43" s="123"/>
      <c r="H43" s="123"/>
      <c r="I43" s="123"/>
      <c r="J43" s="123"/>
    </row>
    <row r="44" spans="1:10" ht="9" customHeight="1"/>
  </sheetData>
  <mergeCells count="32">
    <mergeCell ref="A22:E22"/>
    <mergeCell ref="A1:J1"/>
    <mergeCell ref="A3:J3"/>
    <mergeCell ref="A5:J5"/>
    <mergeCell ref="A9:E9"/>
    <mergeCell ref="A10:E10"/>
    <mergeCell ref="A11:E11"/>
    <mergeCell ref="A13:E13"/>
    <mergeCell ref="A14:E14"/>
    <mergeCell ref="A15:E15"/>
    <mergeCell ref="A17:J17"/>
    <mergeCell ref="A21:E21"/>
    <mergeCell ref="A7:E7"/>
    <mergeCell ref="A8:E8"/>
    <mergeCell ref="A19:E19"/>
    <mergeCell ref="A20:E20"/>
    <mergeCell ref="A43:J43"/>
    <mergeCell ref="A23:E23"/>
    <mergeCell ref="A24:E24"/>
    <mergeCell ref="A26:J26"/>
    <mergeCell ref="A30:E30"/>
    <mergeCell ref="A31:E31"/>
    <mergeCell ref="A32:E32"/>
    <mergeCell ref="A34:J34"/>
    <mergeCell ref="A38:E38"/>
    <mergeCell ref="A39:E39"/>
    <mergeCell ref="A40:E40"/>
    <mergeCell ref="A41:E41"/>
    <mergeCell ref="A28:E28"/>
    <mergeCell ref="A36:E36"/>
    <mergeCell ref="A29:E29"/>
    <mergeCell ref="A37:E37"/>
  </mergeCells>
  <pageMargins left="0.7" right="0.7" top="0.75" bottom="0.75" header="0.3" footer="0.3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workbookViewId="0">
      <selection activeCell="C23" sqref="C23"/>
    </sheetView>
  </sheetViews>
  <sheetFormatPr defaultRowHeight="14.5"/>
  <cols>
    <col min="1" max="1" width="7.453125" bestFit="1" customWidth="1"/>
    <col min="2" max="2" width="8.453125" bestFit="1" customWidth="1"/>
    <col min="3" max="3" width="31.1796875" customWidth="1"/>
    <col min="4" max="8" width="25.26953125" customWidth="1"/>
  </cols>
  <sheetData>
    <row r="1" spans="1:10" ht="42" customHeight="1">
      <c r="A1" s="126" t="s">
        <v>134</v>
      </c>
      <c r="B1" s="126"/>
      <c r="C1" s="126"/>
      <c r="D1" s="126"/>
      <c r="E1" s="126"/>
      <c r="F1" s="126"/>
      <c r="G1" s="126"/>
      <c r="H1" s="126"/>
      <c r="I1" s="92"/>
      <c r="J1" s="92"/>
    </row>
    <row r="2" spans="1:10" ht="18" customHeight="1">
      <c r="A2" s="4"/>
      <c r="B2" s="4"/>
      <c r="C2" s="4"/>
      <c r="D2" s="4"/>
      <c r="E2" s="4"/>
      <c r="F2" s="4"/>
      <c r="G2" s="4"/>
      <c r="H2" s="4"/>
    </row>
    <row r="3" spans="1:10" ht="15.75" customHeight="1">
      <c r="A3" s="126" t="s">
        <v>19</v>
      </c>
      <c r="B3" s="126"/>
      <c r="C3" s="126"/>
      <c r="D3" s="126"/>
      <c r="E3" s="126"/>
      <c r="F3" s="126"/>
      <c r="G3" s="126"/>
      <c r="H3" s="126"/>
    </row>
    <row r="4" spans="1:10" ht="18">
      <c r="A4" s="4"/>
      <c r="B4" s="4"/>
      <c r="C4" s="4"/>
      <c r="D4" s="4"/>
      <c r="E4" s="4"/>
      <c r="F4" s="4"/>
      <c r="G4" s="5"/>
      <c r="H4" s="5"/>
    </row>
    <row r="5" spans="1:10" ht="18" customHeight="1">
      <c r="A5" s="126" t="s">
        <v>4</v>
      </c>
      <c r="B5" s="126"/>
      <c r="C5" s="126"/>
      <c r="D5" s="126"/>
      <c r="E5" s="126"/>
      <c r="F5" s="126"/>
      <c r="G5" s="126"/>
      <c r="H5" s="126"/>
    </row>
    <row r="6" spans="1:10" ht="18">
      <c r="A6" s="4"/>
      <c r="B6" s="4"/>
      <c r="C6" s="4"/>
      <c r="D6" s="4"/>
      <c r="E6" s="4"/>
      <c r="F6" s="4"/>
      <c r="G6" s="5"/>
      <c r="H6" s="5"/>
    </row>
    <row r="7" spans="1:10" ht="15.75" customHeight="1">
      <c r="A7" s="126" t="s">
        <v>39</v>
      </c>
      <c r="B7" s="126"/>
      <c r="C7" s="126"/>
      <c r="D7" s="126"/>
      <c r="E7" s="126"/>
      <c r="F7" s="126"/>
      <c r="G7" s="126"/>
      <c r="H7" s="126"/>
    </row>
    <row r="8" spans="1:10" ht="18">
      <c r="A8" s="4"/>
      <c r="B8" s="4"/>
      <c r="C8" s="4"/>
      <c r="D8" s="4"/>
      <c r="E8" s="4"/>
      <c r="F8" s="4"/>
      <c r="G8" s="5"/>
      <c r="H8" s="5"/>
    </row>
    <row r="9" spans="1:10" ht="26">
      <c r="A9" s="17" t="s">
        <v>5</v>
      </c>
      <c r="B9" s="16" t="s">
        <v>6</v>
      </c>
      <c r="C9" s="16" t="s">
        <v>3</v>
      </c>
      <c r="D9" s="16" t="s">
        <v>139</v>
      </c>
      <c r="E9" s="17" t="s">
        <v>136</v>
      </c>
      <c r="F9" s="17" t="s">
        <v>140</v>
      </c>
      <c r="G9" s="17" t="s">
        <v>122</v>
      </c>
      <c r="H9" s="17" t="s">
        <v>141</v>
      </c>
    </row>
    <row r="10" spans="1:10">
      <c r="A10" s="30"/>
      <c r="B10" s="31"/>
      <c r="C10" s="29" t="s">
        <v>0</v>
      </c>
      <c r="D10" s="51">
        <f>D11+D17</f>
        <v>2801190.1799999997</v>
      </c>
      <c r="E10" s="51">
        <f>E11+E17</f>
        <v>3254605.84</v>
      </c>
      <c r="F10" s="51">
        <f>F11+F17</f>
        <v>3069644.6300000004</v>
      </c>
      <c r="G10" s="51">
        <f t="shared" ref="G10:H10" si="0">G11+G17</f>
        <v>3069644.6300000004</v>
      </c>
      <c r="H10" s="51">
        <f t="shared" si="0"/>
        <v>3069644.6300000004</v>
      </c>
    </row>
    <row r="11" spans="1:10" ht="15.75" customHeight="1">
      <c r="A11" s="9">
        <v>6</v>
      </c>
      <c r="B11" s="9"/>
      <c r="C11" s="9" t="s">
        <v>7</v>
      </c>
      <c r="D11" s="49">
        <f>D12+D13+D14+D15+D16</f>
        <v>2801190.1799999997</v>
      </c>
      <c r="E11" s="49">
        <f>E12+E13+E14+E15+E16</f>
        <v>3254605.84</v>
      </c>
      <c r="F11" s="49">
        <f>F12+F13+F14+F15+F16</f>
        <v>3069644.6300000004</v>
      </c>
      <c r="G11" s="49">
        <f t="shared" ref="G11:H11" si="1">G12+G13+G14+G15+G16</f>
        <v>3069644.6300000004</v>
      </c>
      <c r="H11" s="49">
        <f t="shared" si="1"/>
        <v>3069644.6300000004</v>
      </c>
    </row>
    <row r="12" spans="1:10" ht="25">
      <c r="A12" s="9"/>
      <c r="B12" s="14">
        <v>63</v>
      </c>
      <c r="C12" s="14" t="s">
        <v>28</v>
      </c>
      <c r="D12" s="49">
        <v>2516140.59</v>
      </c>
      <c r="E12" s="50">
        <v>2925317.78</v>
      </c>
      <c r="F12" s="50">
        <v>2763395</v>
      </c>
      <c r="G12" s="50">
        <v>2763395</v>
      </c>
      <c r="H12" s="50">
        <v>2763395</v>
      </c>
    </row>
    <row r="13" spans="1:10">
      <c r="A13" s="10"/>
      <c r="B13" s="10">
        <v>64</v>
      </c>
      <c r="C13" s="11" t="s">
        <v>67</v>
      </c>
      <c r="D13" s="49">
        <v>0</v>
      </c>
      <c r="E13" s="50">
        <v>0.7</v>
      </c>
      <c r="F13" s="50">
        <v>0.7</v>
      </c>
      <c r="G13" s="50">
        <v>0.7</v>
      </c>
      <c r="H13" s="50">
        <v>0.7</v>
      </c>
    </row>
    <row r="14" spans="1:10" ht="37.5">
      <c r="A14" s="10"/>
      <c r="B14" s="10">
        <v>65</v>
      </c>
      <c r="C14" s="52" t="s">
        <v>68</v>
      </c>
      <c r="D14" s="49">
        <v>164255.84</v>
      </c>
      <c r="E14" s="50">
        <v>174130</v>
      </c>
      <c r="F14" s="50">
        <v>174130</v>
      </c>
      <c r="G14" s="50">
        <v>174130</v>
      </c>
      <c r="H14" s="50">
        <v>174130</v>
      </c>
    </row>
    <row r="15" spans="1:10" ht="37.5">
      <c r="A15" s="10"/>
      <c r="B15" s="10">
        <v>66</v>
      </c>
      <c r="C15" s="52" t="s">
        <v>69</v>
      </c>
      <c r="D15" s="49">
        <v>2093.6</v>
      </c>
      <c r="E15" s="50">
        <v>6930</v>
      </c>
      <c r="F15" s="50">
        <v>6930</v>
      </c>
      <c r="G15" s="50">
        <v>6930</v>
      </c>
      <c r="H15" s="50">
        <v>6930</v>
      </c>
    </row>
    <row r="16" spans="1:10" ht="25">
      <c r="A16" s="10"/>
      <c r="B16" s="10">
        <v>67</v>
      </c>
      <c r="C16" s="14" t="s">
        <v>29</v>
      </c>
      <c r="D16" s="49">
        <v>118700.15</v>
      </c>
      <c r="E16" s="50">
        <v>148227.35999999999</v>
      </c>
      <c r="F16" s="50">
        <v>125188.93</v>
      </c>
      <c r="G16" s="50">
        <v>125188.93</v>
      </c>
      <c r="H16" s="50">
        <v>125188.93</v>
      </c>
      <c r="I16" s="57"/>
    </row>
    <row r="17" spans="1:9" ht="26">
      <c r="A17" s="12">
        <v>7</v>
      </c>
      <c r="B17" s="13"/>
      <c r="C17" s="22" t="s">
        <v>8</v>
      </c>
      <c r="D17" s="49">
        <f>D18</f>
        <v>0</v>
      </c>
      <c r="E17" s="49">
        <f>E18</f>
        <v>0</v>
      </c>
      <c r="F17" s="49">
        <f>F18</f>
        <v>0</v>
      </c>
      <c r="G17" s="49">
        <f>G18</f>
        <v>0</v>
      </c>
      <c r="H17" s="49">
        <f>H18</f>
        <v>0</v>
      </c>
    </row>
    <row r="18" spans="1:9" ht="25">
      <c r="A18" s="14"/>
      <c r="B18" s="14">
        <v>72</v>
      </c>
      <c r="C18" s="23" t="s">
        <v>27</v>
      </c>
      <c r="D18" s="49">
        <v>0</v>
      </c>
      <c r="E18" s="50">
        <v>0</v>
      </c>
      <c r="F18" s="50">
        <v>0</v>
      </c>
      <c r="G18" s="50">
        <v>0</v>
      </c>
      <c r="H18" s="50">
        <v>0</v>
      </c>
    </row>
    <row r="21" spans="1:9" ht="15.5">
      <c r="A21" s="126" t="s">
        <v>40</v>
      </c>
      <c r="B21" s="151"/>
      <c r="C21" s="151"/>
      <c r="D21" s="151"/>
      <c r="E21" s="151"/>
      <c r="F21" s="151"/>
      <c r="G21" s="151"/>
      <c r="H21" s="151"/>
    </row>
    <row r="22" spans="1:9" ht="18">
      <c r="A22" s="4"/>
      <c r="B22" s="4"/>
      <c r="C22" s="4"/>
      <c r="D22" s="4"/>
      <c r="E22" s="4"/>
      <c r="F22" s="4"/>
      <c r="G22" s="5"/>
      <c r="H22" s="5"/>
    </row>
    <row r="23" spans="1:9" ht="26">
      <c r="A23" s="17" t="s">
        <v>5</v>
      </c>
      <c r="B23" s="16" t="s">
        <v>6</v>
      </c>
      <c r="C23" s="16" t="s">
        <v>9</v>
      </c>
      <c r="D23" s="16" t="s">
        <v>139</v>
      </c>
      <c r="E23" s="17" t="s">
        <v>136</v>
      </c>
      <c r="F23" s="17" t="s">
        <v>140</v>
      </c>
      <c r="G23" s="17" t="s">
        <v>122</v>
      </c>
      <c r="H23" s="17" t="s">
        <v>141</v>
      </c>
    </row>
    <row r="24" spans="1:9">
      <c r="A24" s="30"/>
      <c r="B24" s="31"/>
      <c r="C24" s="29" t="s">
        <v>1</v>
      </c>
      <c r="D24" s="51">
        <f>D25+D31</f>
        <v>2803598</v>
      </c>
      <c r="E24" s="51">
        <f>E25+E31</f>
        <v>3280175.67</v>
      </c>
      <c r="F24" s="51">
        <f>F25+F31</f>
        <v>3074644.6300000004</v>
      </c>
      <c r="G24" s="51">
        <f>G25+G31</f>
        <v>3069644.6300000004</v>
      </c>
      <c r="H24" s="51">
        <f>H25+H31</f>
        <v>3069644.6300000004</v>
      </c>
    </row>
    <row r="25" spans="1:9" ht="15.75" customHeight="1">
      <c r="A25" s="9">
        <v>3</v>
      </c>
      <c r="B25" s="9"/>
      <c r="C25" s="9" t="s">
        <v>10</v>
      </c>
      <c r="D25" s="49">
        <f>SUM(D26:D30)</f>
        <v>2774614.18</v>
      </c>
      <c r="E25" s="49">
        <f>SUM(E26:E30)</f>
        <v>3224746.9699999997</v>
      </c>
      <c r="F25" s="49">
        <f t="shared" ref="F25:H25" si="2">SUM(F26:F30)</f>
        <v>3044675.93</v>
      </c>
      <c r="G25" s="49">
        <f t="shared" si="2"/>
        <v>3042675.93</v>
      </c>
      <c r="H25" s="49">
        <f t="shared" si="2"/>
        <v>3042675.93</v>
      </c>
    </row>
    <row r="26" spans="1:9" ht="15.75" customHeight="1">
      <c r="A26" s="9"/>
      <c r="B26" s="14">
        <v>31</v>
      </c>
      <c r="C26" s="14" t="s">
        <v>11</v>
      </c>
      <c r="D26" s="49">
        <v>2451099.2400000002</v>
      </c>
      <c r="E26" s="50">
        <v>2878291.32</v>
      </c>
      <c r="F26" s="50">
        <v>2727119.33</v>
      </c>
      <c r="G26" s="50">
        <v>2727119.33</v>
      </c>
      <c r="H26" s="50">
        <v>2727119.33</v>
      </c>
    </row>
    <row r="27" spans="1:9">
      <c r="A27" s="10"/>
      <c r="B27" s="10">
        <v>32</v>
      </c>
      <c r="C27" s="10" t="s">
        <v>22</v>
      </c>
      <c r="D27" s="49">
        <v>321113.78999999998</v>
      </c>
      <c r="E27" s="50">
        <v>342370.38</v>
      </c>
      <c r="F27" s="50">
        <v>314298.88</v>
      </c>
      <c r="G27" s="50">
        <v>312298.88</v>
      </c>
      <c r="H27" s="50">
        <v>312298.88</v>
      </c>
      <c r="I27" s="57"/>
    </row>
    <row r="28" spans="1:9">
      <c r="A28" s="10"/>
      <c r="B28" s="10">
        <v>34</v>
      </c>
      <c r="C28" s="10" t="s">
        <v>70</v>
      </c>
      <c r="D28" s="49">
        <v>2095.15</v>
      </c>
      <c r="E28" s="50">
        <v>2456.5500000000002</v>
      </c>
      <c r="F28" s="50">
        <v>2069</v>
      </c>
      <c r="G28" s="50">
        <v>2069</v>
      </c>
      <c r="H28" s="50">
        <v>2069</v>
      </c>
    </row>
    <row r="29" spans="1:9" ht="37.5">
      <c r="A29" s="10"/>
      <c r="B29" s="10">
        <v>37</v>
      </c>
      <c r="C29" s="52" t="s">
        <v>71</v>
      </c>
      <c r="D29" s="49">
        <v>0</v>
      </c>
      <c r="E29" s="50">
        <v>792.72</v>
      </c>
      <c r="F29" s="50">
        <v>792.72</v>
      </c>
      <c r="G29" s="50">
        <v>792.72</v>
      </c>
      <c r="H29" s="50">
        <v>792.72</v>
      </c>
    </row>
    <row r="30" spans="1:9">
      <c r="A30" s="10"/>
      <c r="B30" s="10">
        <v>38</v>
      </c>
      <c r="C30" s="52" t="s">
        <v>123</v>
      </c>
      <c r="D30" s="49">
        <v>306</v>
      </c>
      <c r="E30" s="49">
        <v>836</v>
      </c>
      <c r="F30" s="49">
        <v>396</v>
      </c>
      <c r="G30" s="49">
        <v>396</v>
      </c>
      <c r="H30" s="49">
        <v>396</v>
      </c>
    </row>
    <row r="31" spans="1:9" ht="26">
      <c r="A31" s="12">
        <v>4</v>
      </c>
      <c r="B31" s="13"/>
      <c r="C31" s="22" t="s">
        <v>12</v>
      </c>
      <c r="D31" s="49">
        <f>D32</f>
        <v>28983.82</v>
      </c>
      <c r="E31" s="49">
        <f>E32</f>
        <v>55428.7</v>
      </c>
      <c r="F31" s="49">
        <f>F32</f>
        <v>29968.7</v>
      </c>
      <c r="G31" s="49">
        <f>G32</f>
        <v>26968.7</v>
      </c>
      <c r="H31" s="49">
        <f>H32</f>
        <v>26968.7</v>
      </c>
    </row>
    <row r="32" spans="1:9" ht="25">
      <c r="A32" s="14"/>
      <c r="B32" s="14">
        <v>42</v>
      </c>
      <c r="C32" s="23" t="s">
        <v>13</v>
      </c>
      <c r="D32" s="49">
        <v>28983.82</v>
      </c>
      <c r="E32" s="50">
        <v>55428.7</v>
      </c>
      <c r="F32" s="50">
        <v>29968.7</v>
      </c>
      <c r="G32" s="50">
        <v>26968.7</v>
      </c>
      <c r="H32" s="50">
        <v>26968.7</v>
      </c>
    </row>
  </sheetData>
  <mergeCells count="5">
    <mergeCell ref="A21:H21"/>
    <mergeCell ref="A1:H1"/>
    <mergeCell ref="A3:H3"/>
    <mergeCell ref="A5:H5"/>
    <mergeCell ref="A7:H7"/>
  </mergeCells>
  <pageMargins left="0.7" right="0.7" top="0.75" bottom="0.75" header="0.3" footer="0.3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workbookViewId="0">
      <selection activeCell="B11" sqref="B11"/>
    </sheetView>
  </sheetViews>
  <sheetFormatPr defaultRowHeight="14.5"/>
  <cols>
    <col min="1" max="1" width="29.81640625" customWidth="1"/>
    <col min="2" max="6" width="25.26953125" customWidth="1"/>
    <col min="7" max="7" width="13" customWidth="1"/>
    <col min="9" max="9" width="11.7265625" bestFit="1" customWidth="1"/>
    <col min="10" max="10" width="11.36328125" bestFit="1" customWidth="1"/>
  </cols>
  <sheetData>
    <row r="1" spans="1:8" ht="42" customHeight="1">
      <c r="A1" s="126" t="s">
        <v>134</v>
      </c>
      <c r="B1" s="126"/>
      <c r="C1" s="126"/>
      <c r="D1" s="126"/>
      <c r="E1" s="126"/>
      <c r="F1" s="126"/>
      <c r="G1" s="92"/>
      <c r="H1" s="92"/>
    </row>
    <row r="2" spans="1:8" ht="18" customHeight="1">
      <c r="A2" s="21"/>
      <c r="B2" s="21"/>
      <c r="C2" s="21"/>
      <c r="D2" s="21"/>
      <c r="E2" s="21"/>
      <c r="F2" s="21"/>
    </row>
    <row r="3" spans="1:8" ht="15.75" customHeight="1">
      <c r="A3" s="126" t="s">
        <v>19</v>
      </c>
      <c r="B3" s="126"/>
      <c r="C3" s="126"/>
      <c r="D3" s="126"/>
      <c r="E3" s="126"/>
      <c r="F3" s="126"/>
    </row>
    <row r="4" spans="1:8" ht="18">
      <c r="B4" s="21"/>
      <c r="C4" s="21"/>
      <c r="D4" s="21"/>
      <c r="E4" s="5"/>
      <c r="F4" s="5"/>
    </row>
    <row r="5" spans="1:8" ht="18" customHeight="1">
      <c r="A5" s="126" t="s">
        <v>4</v>
      </c>
      <c r="B5" s="126"/>
      <c r="C5" s="126"/>
      <c r="D5" s="126"/>
      <c r="E5" s="126"/>
      <c r="F5" s="126"/>
    </row>
    <row r="6" spans="1:8" ht="18">
      <c r="A6" s="21"/>
      <c r="B6" s="21"/>
      <c r="C6" s="21"/>
      <c r="D6" s="21"/>
      <c r="E6" s="5"/>
      <c r="F6" s="5"/>
    </row>
    <row r="7" spans="1:8" ht="15.75" customHeight="1">
      <c r="A7" s="126" t="s">
        <v>41</v>
      </c>
      <c r="B7" s="126"/>
      <c r="C7" s="126"/>
      <c r="D7" s="126"/>
      <c r="E7" s="126"/>
      <c r="F7" s="126"/>
    </row>
    <row r="8" spans="1:8" ht="18">
      <c r="A8" s="21"/>
      <c r="B8" s="21"/>
      <c r="C8" s="21"/>
      <c r="D8" s="21"/>
      <c r="E8" s="5"/>
      <c r="F8" s="5"/>
    </row>
    <row r="9" spans="1:8" ht="26">
      <c r="A9" s="17" t="s">
        <v>43</v>
      </c>
      <c r="B9" s="16" t="s">
        <v>139</v>
      </c>
      <c r="C9" s="17" t="s">
        <v>136</v>
      </c>
      <c r="D9" s="17" t="s">
        <v>140</v>
      </c>
      <c r="E9" s="17" t="s">
        <v>122</v>
      </c>
      <c r="F9" s="17" t="s">
        <v>141</v>
      </c>
    </row>
    <row r="10" spans="1:8">
      <c r="A10" s="32" t="s">
        <v>0</v>
      </c>
      <c r="B10" s="61">
        <f>B11+B14+B16+B19+B25</f>
        <v>2801190.1799999997</v>
      </c>
      <c r="C10" s="61">
        <f>C11+C14+C16+C19+C25</f>
        <v>3254605.84</v>
      </c>
      <c r="D10" s="61">
        <f>D11+D14+D16+D19+D25</f>
        <v>3069644.6300000004</v>
      </c>
      <c r="E10" s="61">
        <f>E11+E14+E16+E19+E25</f>
        <v>3069644.6300000004</v>
      </c>
      <c r="F10" s="61">
        <f>F11+F14+F16+F19+F25</f>
        <v>3069644.6300000004</v>
      </c>
      <c r="G10" s="89"/>
    </row>
    <row r="11" spans="1:8">
      <c r="A11" s="22" t="s">
        <v>48</v>
      </c>
      <c r="B11" s="59">
        <f>B12+B13</f>
        <v>22256.44</v>
      </c>
      <c r="C11" s="59">
        <f>C12</f>
        <v>14879.05</v>
      </c>
      <c r="D11" s="102">
        <f>D12</f>
        <v>12687.86</v>
      </c>
      <c r="E11" s="59">
        <f>E12</f>
        <v>12687.86</v>
      </c>
      <c r="F11" s="59">
        <f>F12</f>
        <v>12687.86</v>
      </c>
      <c r="G11" s="89"/>
    </row>
    <row r="12" spans="1:8">
      <c r="A12" s="11" t="s">
        <v>49</v>
      </c>
      <c r="B12" s="50">
        <v>22256.44</v>
      </c>
      <c r="C12" s="50">
        <v>14879.05</v>
      </c>
      <c r="D12" s="103">
        <v>12687.86</v>
      </c>
      <c r="E12" s="103">
        <v>12687.86</v>
      </c>
      <c r="F12" s="103">
        <v>12687.86</v>
      </c>
      <c r="G12" s="90"/>
    </row>
    <row r="13" spans="1:8" ht="24.5" customHeight="1">
      <c r="A13" s="15" t="s">
        <v>126</v>
      </c>
      <c r="B13" s="50">
        <v>0</v>
      </c>
      <c r="C13" s="50">
        <v>0</v>
      </c>
      <c r="D13" s="103">
        <v>0</v>
      </c>
      <c r="E13" s="50">
        <v>0</v>
      </c>
      <c r="F13" s="50">
        <v>0</v>
      </c>
      <c r="G13" s="90"/>
    </row>
    <row r="14" spans="1:8">
      <c r="A14" s="53" t="s">
        <v>50</v>
      </c>
      <c r="B14" s="58">
        <f>B15</f>
        <v>371.6</v>
      </c>
      <c r="C14" s="58">
        <f>C15</f>
        <v>6500.7</v>
      </c>
      <c r="D14" s="104">
        <f>D15</f>
        <v>6500.7</v>
      </c>
      <c r="E14" s="58">
        <f>E15</f>
        <v>6500.7</v>
      </c>
      <c r="F14" s="58">
        <f>F15</f>
        <v>6500.7</v>
      </c>
      <c r="G14" s="89"/>
    </row>
    <row r="15" spans="1:8">
      <c r="A15" s="11" t="s">
        <v>72</v>
      </c>
      <c r="B15" s="50">
        <v>371.6</v>
      </c>
      <c r="C15" s="50">
        <v>6500.7</v>
      </c>
      <c r="D15" s="103">
        <v>6500.7</v>
      </c>
      <c r="E15" s="103">
        <v>6500.7</v>
      </c>
      <c r="F15" s="103">
        <v>6500.7</v>
      </c>
      <c r="G15" s="91"/>
    </row>
    <row r="16" spans="1:8">
      <c r="A16" s="9" t="s">
        <v>46</v>
      </c>
      <c r="B16" s="60">
        <f>B17+B18</f>
        <v>256558.43</v>
      </c>
      <c r="C16" s="60">
        <f>C17+C18</f>
        <v>297630</v>
      </c>
      <c r="D16" s="105">
        <f>D17+D18</f>
        <v>278730</v>
      </c>
      <c r="E16" s="60">
        <f>E17+E18</f>
        <v>278730</v>
      </c>
      <c r="F16" s="60">
        <f>F17+F18</f>
        <v>278730</v>
      </c>
      <c r="G16" s="89"/>
    </row>
    <row r="17" spans="1:7" ht="26">
      <c r="A17" s="15" t="s">
        <v>47</v>
      </c>
      <c r="B17" s="49">
        <v>164255.84</v>
      </c>
      <c r="C17" s="50">
        <v>174130</v>
      </c>
      <c r="D17" s="103">
        <v>174130</v>
      </c>
      <c r="E17" s="103">
        <v>174130</v>
      </c>
      <c r="F17" s="103">
        <v>174130</v>
      </c>
      <c r="G17" s="89"/>
    </row>
    <row r="18" spans="1:7" ht="26">
      <c r="A18" s="15" t="s">
        <v>73</v>
      </c>
      <c r="B18" s="49">
        <v>92302.59</v>
      </c>
      <c r="C18" s="50">
        <v>123500</v>
      </c>
      <c r="D18" s="103">
        <v>104600</v>
      </c>
      <c r="E18" s="50">
        <v>104600</v>
      </c>
      <c r="F18" s="50">
        <v>104600</v>
      </c>
      <c r="G18" s="89"/>
    </row>
    <row r="19" spans="1:7">
      <c r="A19" s="32" t="s">
        <v>44</v>
      </c>
      <c r="B19" s="60">
        <f>SUM(B21:B24)</f>
        <v>2520281.71</v>
      </c>
      <c r="C19" s="60">
        <f>C21+C22+C24</f>
        <v>2935166.09</v>
      </c>
      <c r="D19" s="105">
        <f>SUM(D20:D24)</f>
        <v>2771296.0700000003</v>
      </c>
      <c r="E19" s="105">
        <f t="shared" ref="E19:F19" si="0">SUM(E20:E24)</f>
        <v>2771296.0700000003</v>
      </c>
      <c r="F19" s="105">
        <f t="shared" si="0"/>
        <v>2771296.0700000003</v>
      </c>
      <c r="G19" s="89"/>
    </row>
    <row r="20" spans="1:7" s="101" customFormat="1">
      <c r="A20" s="107" t="s">
        <v>144</v>
      </c>
      <c r="B20" s="106">
        <v>0</v>
      </c>
      <c r="C20" s="106">
        <v>0</v>
      </c>
      <c r="D20" s="106">
        <v>2727797.14</v>
      </c>
      <c r="E20" s="106">
        <v>2727797.14</v>
      </c>
      <c r="F20" s="106">
        <v>2727797.14</v>
      </c>
      <c r="G20" s="100"/>
    </row>
    <row r="21" spans="1:7">
      <c r="A21" s="54" t="s">
        <v>74</v>
      </c>
      <c r="B21" s="49">
        <v>3244.75</v>
      </c>
      <c r="C21" s="50">
        <v>5977.71</v>
      </c>
      <c r="D21" s="103">
        <v>0</v>
      </c>
      <c r="E21" s="103">
        <v>0</v>
      </c>
      <c r="F21" s="103">
        <v>0</v>
      </c>
      <c r="G21" s="90"/>
    </row>
    <row r="22" spans="1:7">
      <c r="A22" s="11" t="s">
        <v>45</v>
      </c>
      <c r="B22" s="49">
        <v>2516140.59</v>
      </c>
      <c r="C22" s="50">
        <v>2925317.78</v>
      </c>
      <c r="D22" s="103">
        <v>40955</v>
      </c>
      <c r="E22" s="103">
        <v>40955</v>
      </c>
      <c r="F22" s="103">
        <v>40955</v>
      </c>
      <c r="G22" s="89"/>
    </row>
    <row r="23" spans="1:7">
      <c r="A23" s="11" t="s">
        <v>145</v>
      </c>
      <c r="B23" s="49">
        <v>0</v>
      </c>
      <c r="C23" s="50">
        <v>0</v>
      </c>
      <c r="D23" s="103">
        <v>2543.9299999999998</v>
      </c>
      <c r="E23" s="103">
        <v>2543.9299999999998</v>
      </c>
      <c r="F23" s="103">
        <v>2543.9299999999998</v>
      </c>
      <c r="G23" s="89"/>
    </row>
    <row r="24" spans="1:7">
      <c r="A24" s="11" t="s">
        <v>124</v>
      </c>
      <c r="B24" s="49">
        <v>896.37</v>
      </c>
      <c r="C24" s="50">
        <v>3870.6</v>
      </c>
      <c r="D24" s="103">
        <v>0</v>
      </c>
      <c r="E24" s="103">
        <v>0</v>
      </c>
      <c r="F24" s="103">
        <v>0</v>
      </c>
      <c r="G24" s="89"/>
    </row>
    <row r="25" spans="1:7">
      <c r="A25" s="53" t="s">
        <v>75</v>
      </c>
      <c r="B25" s="58">
        <f>B26</f>
        <v>1722</v>
      </c>
      <c r="C25" s="58">
        <f>C26</f>
        <v>430</v>
      </c>
      <c r="D25" s="104">
        <f>D26</f>
        <v>430</v>
      </c>
      <c r="E25" s="58">
        <f>E26</f>
        <v>430</v>
      </c>
      <c r="F25" s="58">
        <f>F26</f>
        <v>430</v>
      </c>
    </row>
    <row r="26" spans="1:7">
      <c r="A26" s="11" t="s">
        <v>76</v>
      </c>
      <c r="B26" s="50">
        <v>1722</v>
      </c>
      <c r="C26" s="50">
        <v>430</v>
      </c>
      <c r="D26" s="103">
        <v>430</v>
      </c>
      <c r="E26" s="103">
        <v>430</v>
      </c>
      <c r="F26" s="103">
        <v>430</v>
      </c>
    </row>
    <row r="27" spans="1:7" ht="31.5" customHeight="1">
      <c r="A27" s="55" t="s">
        <v>77</v>
      </c>
      <c r="B27" s="58">
        <f>B28</f>
        <v>0</v>
      </c>
      <c r="C27" s="58">
        <f>C28</f>
        <v>0</v>
      </c>
      <c r="D27" s="58">
        <f>D28</f>
        <v>0</v>
      </c>
      <c r="E27" s="58">
        <f>E28</f>
        <v>0</v>
      </c>
      <c r="F27" s="58">
        <f>F28</f>
        <v>0</v>
      </c>
    </row>
    <row r="28" spans="1:7" ht="26">
      <c r="A28" s="15" t="s">
        <v>78</v>
      </c>
      <c r="B28" s="50">
        <v>0</v>
      </c>
      <c r="C28" s="50">
        <v>0</v>
      </c>
      <c r="D28" s="50">
        <v>0</v>
      </c>
      <c r="E28" s="50">
        <v>0</v>
      </c>
      <c r="F28" s="56">
        <v>0</v>
      </c>
    </row>
    <row r="31" spans="1:7" ht="15.75" customHeight="1">
      <c r="A31" s="126" t="s">
        <v>42</v>
      </c>
      <c r="B31" s="126"/>
      <c r="C31" s="126"/>
      <c r="D31" s="126"/>
      <c r="E31" s="126"/>
      <c r="F31" s="126"/>
    </row>
    <row r="32" spans="1:7" ht="18">
      <c r="A32" s="21"/>
      <c r="B32" s="21"/>
      <c r="C32" s="21"/>
      <c r="D32" s="21"/>
      <c r="E32" s="5"/>
      <c r="F32" s="5"/>
    </row>
    <row r="33" spans="1:10" ht="26">
      <c r="A33" s="17" t="s">
        <v>43</v>
      </c>
      <c r="B33" s="16" t="s">
        <v>139</v>
      </c>
      <c r="C33" s="17" t="s">
        <v>136</v>
      </c>
      <c r="D33" s="17" t="s">
        <v>140</v>
      </c>
      <c r="E33" s="17" t="s">
        <v>122</v>
      </c>
      <c r="F33" s="17" t="s">
        <v>141</v>
      </c>
    </row>
    <row r="34" spans="1:10">
      <c r="A34" s="32" t="s">
        <v>1</v>
      </c>
      <c r="B34" s="62">
        <f>B35+B38+B40+B44+B50</f>
        <v>2803598</v>
      </c>
      <c r="C34" s="62">
        <f>C35+C38+C40+C44+C50</f>
        <v>3280175.67</v>
      </c>
      <c r="D34" s="62">
        <f>D35+D38+D40+D44+D50</f>
        <v>3074644.6300000004</v>
      </c>
      <c r="E34" s="62">
        <f t="shared" ref="E34:F34" si="1">E35+E38+E40+E44+E50</f>
        <v>3069644.6300000004</v>
      </c>
      <c r="F34" s="62">
        <f t="shared" si="1"/>
        <v>3069644.6300000004</v>
      </c>
    </row>
    <row r="35" spans="1:10" ht="15.75" customHeight="1">
      <c r="A35" s="22" t="s">
        <v>48</v>
      </c>
      <c r="B35" s="58">
        <f>B36+B37</f>
        <v>22256.44</v>
      </c>
      <c r="C35" s="58">
        <f t="shared" ref="C35:F35" si="2">C36+C37</f>
        <v>14879.05</v>
      </c>
      <c r="D35" s="58">
        <f t="shared" si="2"/>
        <v>12687.86</v>
      </c>
      <c r="E35" s="58">
        <f t="shared" si="2"/>
        <v>12687.86</v>
      </c>
      <c r="F35" s="58">
        <f t="shared" si="2"/>
        <v>12687.86</v>
      </c>
    </row>
    <row r="36" spans="1:10">
      <c r="A36" s="11" t="s">
        <v>49</v>
      </c>
      <c r="B36" s="50">
        <v>22256.44</v>
      </c>
      <c r="C36" s="50">
        <v>14879.05</v>
      </c>
      <c r="D36" s="50">
        <v>12687.86</v>
      </c>
      <c r="E36" s="50">
        <v>12687.86</v>
      </c>
      <c r="F36" s="50">
        <v>12687.86</v>
      </c>
      <c r="G36" s="57"/>
      <c r="I36" s="57"/>
    </row>
    <row r="37" spans="1:10" ht="26">
      <c r="A37" s="15" t="s">
        <v>125</v>
      </c>
      <c r="B37" s="50">
        <v>0</v>
      </c>
      <c r="C37" s="50">
        <v>0</v>
      </c>
      <c r="D37" s="50">
        <v>0</v>
      </c>
      <c r="E37" s="50">
        <v>0</v>
      </c>
      <c r="F37" s="50">
        <v>0</v>
      </c>
      <c r="G37" s="57"/>
    </row>
    <row r="38" spans="1:10">
      <c r="A38" s="22" t="s">
        <v>50</v>
      </c>
      <c r="B38" s="58">
        <f>B39</f>
        <v>371.6</v>
      </c>
      <c r="C38" s="58">
        <f>C39</f>
        <v>6500.7</v>
      </c>
      <c r="D38" s="58">
        <f>D39</f>
        <v>6500.7</v>
      </c>
      <c r="E38" s="58">
        <f t="shared" ref="E38:F38" si="3">E39</f>
        <v>6500.7</v>
      </c>
      <c r="F38" s="58">
        <f t="shared" si="3"/>
        <v>6500.7</v>
      </c>
      <c r="H38" s="111"/>
      <c r="I38" s="111"/>
    </row>
    <row r="39" spans="1:10">
      <c r="A39" s="11" t="s">
        <v>79</v>
      </c>
      <c r="B39" s="50">
        <v>371.6</v>
      </c>
      <c r="C39" s="50">
        <v>6500.7</v>
      </c>
      <c r="D39" s="50">
        <v>6500.7</v>
      </c>
      <c r="E39" s="50">
        <v>6500.7</v>
      </c>
      <c r="F39" s="50">
        <v>6500.7</v>
      </c>
      <c r="G39" s="90"/>
      <c r="H39" s="86"/>
      <c r="I39" s="86"/>
    </row>
    <row r="40" spans="1:10">
      <c r="A40" s="9" t="s">
        <v>46</v>
      </c>
      <c r="B40" s="64">
        <f>SUM(B41:B43)</f>
        <v>252839.08</v>
      </c>
      <c r="C40" s="64">
        <f>SUM(C41:C43)</f>
        <v>328801.09000000003</v>
      </c>
      <c r="D40" s="64">
        <f>SUM(D41:D43)</f>
        <v>283730</v>
      </c>
      <c r="E40" s="64">
        <f t="shared" ref="E40:F40" si="4">SUM(E41:E43)</f>
        <v>278730</v>
      </c>
      <c r="F40" s="64">
        <f t="shared" si="4"/>
        <v>278730</v>
      </c>
      <c r="H40" s="111"/>
      <c r="I40" s="111"/>
    </row>
    <row r="41" spans="1:10" ht="26">
      <c r="A41" s="15" t="s">
        <v>47</v>
      </c>
      <c r="B41" s="63">
        <v>132812.75</v>
      </c>
      <c r="C41" s="63">
        <v>174130</v>
      </c>
      <c r="D41" s="63">
        <v>174130</v>
      </c>
      <c r="E41" s="63">
        <v>174130</v>
      </c>
      <c r="F41" s="63">
        <v>174130</v>
      </c>
      <c r="G41" s="57"/>
      <c r="H41" s="110"/>
      <c r="I41" s="109"/>
      <c r="J41" s="109"/>
    </row>
    <row r="42" spans="1:10" ht="26">
      <c r="A42" s="15" t="s">
        <v>73</v>
      </c>
      <c r="B42" s="63">
        <v>92302.59</v>
      </c>
      <c r="C42" s="63">
        <v>123500</v>
      </c>
      <c r="D42" s="63">
        <v>104600</v>
      </c>
      <c r="E42" s="63">
        <v>104600</v>
      </c>
      <c r="F42" s="63">
        <v>104600</v>
      </c>
      <c r="H42" s="111"/>
      <c r="I42" s="111"/>
    </row>
    <row r="43" spans="1:10" ht="26">
      <c r="A43" s="15" t="s">
        <v>80</v>
      </c>
      <c r="B43" s="63">
        <v>27723.74</v>
      </c>
      <c r="C43" s="63">
        <v>31171.09</v>
      </c>
      <c r="D43" s="63">
        <v>5000</v>
      </c>
      <c r="E43" s="63">
        <v>0</v>
      </c>
      <c r="F43" s="63">
        <v>0</v>
      </c>
      <c r="G43" s="112"/>
      <c r="H43" s="111"/>
      <c r="I43" s="111"/>
    </row>
    <row r="44" spans="1:10">
      <c r="A44" s="32" t="s">
        <v>44</v>
      </c>
      <c r="B44" s="64">
        <f>SUM(B46:B49)</f>
        <v>2526408.88</v>
      </c>
      <c r="C44" s="64">
        <f>SUM(C46:C49)</f>
        <v>2929564.83</v>
      </c>
      <c r="D44" s="64">
        <f>SUM(D45:D49)</f>
        <v>2771296.0700000003</v>
      </c>
      <c r="E44" s="64">
        <f t="shared" ref="E44:F44" si="5">SUM(E45:E49)</f>
        <v>2771296.0700000003</v>
      </c>
      <c r="F44" s="64">
        <f t="shared" si="5"/>
        <v>2771296.0700000003</v>
      </c>
      <c r="H44" s="111"/>
      <c r="I44" s="111"/>
    </row>
    <row r="45" spans="1:10">
      <c r="A45" s="54" t="s">
        <v>144</v>
      </c>
      <c r="B45" s="63">
        <v>3244.75</v>
      </c>
      <c r="C45" s="63">
        <v>5977.71</v>
      </c>
      <c r="D45" s="63">
        <v>2727797.14</v>
      </c>
      <c r="E45" s="63">
        <v>2727797.14</v>
      </c>
      <c r="F45" s="63">
        <v>2727797.14</v>
      </c>
      <c r="G45" s="112"/>
      <c r="H45" s="109"/>
      <c r="I45" s="109"/>
      <c r="J45" s="57"/>
    </row>
    <row r="46" spans="1:10">
      <c r="A46" s="54" t="s">
        <v>74</v>
      </c>
      <c r="B46" s="63">
        <v>3244.75</v>
      </c>
      <c r="C46" s="63">
        <v>5977.71</v>
      </c>
      <c r="D46" s="63">
        <v>0</v>
      </c>
      <c r="E46" s="63">
        <v>0</v>
      </c>
      <c r="F46" s="63">
        <v>0</v>
      </c>
      <c r="H46" s="111"/>
      <c r="I46" s="111"/>
    </row>
    <row r="47" spans="1:10">
      <c r="A47" s="108" t="s">
        <v>146</v>
      </c>
      <c r="B47" s="63">
        <v>2519987.7599999998</v>
      </c>
      <c r="C47" s="63">
        <v>2919716.52</v>
      </c>
      <c r="D47" s="63">
        <v>40955</v>
      </c>
      <c r="E47" s="63">
        <v>40955</v>
      </c>
      <c r="F47" s="63">
        <v>40955</v>
      </c>
      <c r="G47" s="57"/>
      <c r="H47" s="109"/>
      <c r="I47" s="110"/>
    </row>
    <row r="48" spans="1:10">
      <c r="A48" s="11" t="s">
        <v>145</v>
      </c>
      <c r="B48" s="63">
        <v>0</v>
      </c>
      <c r="C48" s="63">
        <v>0</v>
      </c>
      <c r="D48" s="63">
        <v>2543.9299999999998</v>
      </c>
      <c r="E48" s="63">
        <v>2543.9299999999998</v>
      </c>
      <c r="F48" s="63">
        <v>2543.9299999999998</v>
      </c>
      <c r="G48" s="57"/>
      <c r="H48" s="111"/>
      <c r="I48" s="110"/>
    </row>
    <row r="49" spans="1:9">
      <c r="A49" s="11" t="s">
        <v>124</v>
      </c>
      <c r="B49" s="63">
        <v>3176.37</v>
      </c>
      <c r="C49" s="63">
        <v>3870.6</v>
      </c>
      <c r="D49" s="63">
        <v>0</v>
      </c>
      <c r="E49" s="63">
        <v>0</v>
      </c>
      <c r="F49" s="63">
        <v>0</v>
      </c>
      <c r="G49" s="57"/>
      <c r="H49" s="111"/>
      <c r="I49" s="110"/>
    </row>
    <row r="50" spans="1:9">
      <c r="A50" s="53" t="s">
        <v>75</v>
      </c>
      <c r="B50" s="64">
        <f>B51</f>
        <v>1722</v>
      </c>
      <c r="C50" s="64">
        <f>C51</f>
        <v>430</v>
      </c>
      <c r="D50" s="64">
        <f>D51</f>
        <v>430</v>
      </c>
      <c r="E50" s="64">
        <f t="shared" ref="E50:F50" si="6">E51</f>
        <v>430</v>
      </c>
      <c r="F50" s="64">
        <f t="shared" si="6"/>
        <v>430</v>
      </c>
      <c r="H50" s="111"/>
      <c r="I50" s="111"/>
    </row>
    <row r="51" spans="1:9">
      <c r="A51" s="11" t="s">
        <v>76</v>
      </c>
      <c r="B51" s="63">
        <v>1722</v>
      </c>
      <c r="C51" s="63">
        <v>430</v>
      </c>
      <c r="D51" s="63">
        <v>430</v>
      </c>
      <c r="E51" s="63">
        <v>430</v>
      </c>
      <c r="F51" s="63">
        <v>430</v>
      </c>
      <c r="G51" s="112"/>
      <c r="H51" s="111"/>
      <c r="I51" s="111"/>
    </row>
    <row r="52" spans="1:9" ht="39">
      <c r="A52" s="55" t="s">
        <v>77</v>
      </c>
      <c r="B52" s="64">
        <f>B53</f>
        <v>0</v>
      </c>
      <c r="C52" s="64">
        <f>C53</f>
        <v>0</v>
      </c>
      <c r="D52" s="64">
        <f t="shared" ref="D52:F52" si="7">D53</f>
        <v>0</v>
      </c>
      <c r="E52" s="64">
        <f t="shared" si="7"/>
        <v>0</v>
      </c>
      <c r="F52" s="64">
        <f t="shared" si="7"/>
        <v>0</v>
      </c>
    </row>
    <row r="53" spans="1:9" ht="26">
      <c r="A53" s="15" t="s">
        <v>78</v>
      </c>
      <c r="B53" s="63">
        <v>0</v>
      </c>
      <c r="C53" s="63">
        <v>0</v>
      </c>
      <c r="D53" s="63">
        <v>0</v>
      </c>
      <c r="E53" s="63">
        <v>0</v>
      </c>
      <c r="F53" s="63">
        <v>0</v>
      </c>
    </row>
  </sheetData>
  <mergeCells count="5">
    <mergeCell ref="A3:F3"/>
    <mergeCell ref="A5:F5"/>
    <mergeCell ref="A7:F7"/>
    <mergeCell ref="A31:F31"/>
    <mergeCell ref="A1:F1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workbookViewId="0">
      <selection activeCell="E16" sqref="E16"/>
    </sheetView>
  </sheetViews>
  <sheetFormatPr defaultRowHeight="14.5"/>
  <cols>
    <col min="1" max="1" width="37.7265625" customWidth="1"/>
    <col min="2" max="6" width="25.26953125" customWidth="1"/>
  </cols>
  <sheetData>
    <row r="1" spans="1:8" ht="42" customHeight="1">
      <c r="A1" s="126" t="s">
        <v>142</v>
      </c>
      <c r="B1" s="126"/>
      <c r="C1" s="126"/>
      <c r="D1" s="126"/>
      <c r="E1" s="126"/>
      <c r="F1" s="126"/>
      <c r="G1" s="92"/>
      <c r="H1" s="92"/>
    </row>
    <row r="2" spans="1:8" ht="18" customHeight="1">
      <c r="A2" s="4"/>
      <c r="B2" s="4"/>
      <c r="C2" s="4"/>
      <c r="D2" s="4"/>
      <c r="E2" s="4"/>
      <c r="F2" s="4"/>
    </row>
    <row r="3" spans="1:8" ht="15.5">
      <c r="A3" s="126" t="s">
        <v>19</v>
      </c>
      <c r="B3" s="126"/>
      <c r="C3" s="126"/>
      <c r="D3" s="126"/>
      <c r="E3" s="145"/>
      <c r="F3" s="145"/>
    </row>
    <row r="4" spans="1:8" ht="18">
      <c r="A4" s="4"/>
      <c r="B4" s="4"/>
      <c r="C4" s="4"/>
      <c r="D4" s="4"/>
      <c r="E4" s="5"/>
      <c r="F4" s="5"/>
    </row>
    <row r="5" spans="1:8" ht="18" customHeight="1">
      <c r="A5" s="126" t="s">
        <v>4</v>
      </c>
      <c r="B5" s="127"/>
      <c r="C5" s="127"/>
      <c r="D5" s="127"/>
      <c r="E5" s="127"/>
      <c r="F5" s="127"/>
    </row>
    <row r="6" spans="1:8" ht="18">
      <c r="A6" s="4"/>
      <c r="B6" s="4"/>
      <c r="C6" s="4"/>
      <c r="D6" s="4"/>
      <c r="E6" s="5"/>
      <c r="F6" s="5"/>
    </row>
    <row r="7" spans="1:8" ht="15.5">
      <c r="A7" s="126" t="s">
        <v>14</v>
      </c>
      <c r="B7" s="151"/>
      <c r="C7" s="151"/>
      <c r="D7" s="151"/>
      <c r="E7" s="151"/>
      <c r="F7" s="151"/>
    </row>
    <row r="8" spans="1:8" ht="18">
      <c r="A8" s="4"/>
      <c r="B8" s="4"/>
      <c r="C8" s="4"/>
      <c r="D8" s="4"/>
      <c r="E8" s="5"/>
      <c r="F8" s="5"/>
    </row>
    <row r="9" spans="1:8" ht="26">
      <c r="A9" s="17" t="s">
        <v>43</v>
      </c>
      <c r="B9" s="16" t="s">
        <v>139</v>
      </c>
      <c r="C9" s="17" t="s">
        <v>136</v>
      </c>
      <c r="D9" s="17" t="s">
        <v>140</v>
      </c>
      <c r="E9" s="17" t="s">
        <v>122</v>
      </c>
      <c r="F9" s="17" t="s">
        <v>141</v>
      </c>
    </row>
    <row r="10" spans="1:8" ht="15.75" customHeight="1">
      <c r="A10" s="9" t="s">
        <v>15</v>
      </c>
      <c r="B10" s="60">
        <f>B11</f>
        <v>2803598</v>
      </c>
      <c r="C10" s="60">
        <f t="shared" ref="C10:F10" si="0">C11</f>
        <v>3280175.67</v>
      </c>
      <c r="D10" s="60">
        <f t="shared" si="0"/>
        <v>3074644.63</v>
      </c>
      <c r="E10" s="60">
        <f t="shared" si="0"/>
        <v>3069644.63</v>
      </c>
      <c r="F10" s="60">
        <f t="shared" si="0"/>
        <v>3069644.63</v>
      </c>
    </row>
    <row r="11" spans="1:8" ht="15.75" customHeight="1">
      <c r="A11" s="9" t="s">
        <v>81</v>
      </c>
      <c r="B11" s="60">
        <f>B12+B13</f>
        <v>2803598</v>
      </c>
      <c r="C11" s="60">
        <f t="shared" ref="C11:F11" si="1">C12+C13</f>
        <v>3280175.67</v>
      </c>
      <c r="D11" s="60">
        <f t="shared" si="1"/>
        <v>3074644.63</v>
      </c>
      <c r="E11" s="60">
        <f t="shared" si="1"/>
        <v>3069644.63</v>
      </c>
      <c r="F11" s="60">
        <f t="shared" si="1"/>
        <v>3069644.63</v>
      </c>
    </row>
    <row r="12" spans="1:8">
      <c r="A12" s="15" t="s">
        <v>82</v>
      </c>
      <c r="B12" s="97">
        <v>2802198</v>
      </c>
      <c r="C12" s="50">
        <v>3278775.67</v>
      </c>
      <c r="D12" s="50">
        <v>3072644.63</v>
      </c>
      <c r="E12" s="50">
        <v>3067644.63</v>
      </c>
      <c r="F12" s="50">
        <v>3067644.63</v>
      </c>
    </row>
    <row r="13" spans="1:8" ht="25">
      <c r="A13" s="65" t="s">
        <v>83</v>
      </c>
      <c r="B13" s="49">
        <v>1400</v>
      </c>
      <c r="C13" s="50">
        <v>1400</v>
      </c>
      <c r="D13" s="50">
        <v>2000</v>
      </c>
      <c r="E13" s="50">
        <v>2000</v>
      </c>
      <c r="F13" s="50">
        <v>2000</v>
      </c>
    </row>
    <row r="16" spans="1:8">
      <c r="E16" s="50"/>
    </row>
    <row r="17" spans="5:5">
      <c r="E17" s="86"/>
    </row>
    <row r="18" spans="5:5">
      <c r="E18" s="57"/>
    </row>
  </sheetData>
  <mergeCells count="4">
    <mergeCell ref="A3:F3"/>
    <mergeCell ref="A5:F5"/>
    <mergeCell ref="A7:F7"/>
    <mergeCell ref="A1:F1"/>
  </mergeCells>
  <pageMargins left="0.7" right="0.7" top="0.75" bottom="0.75" header="0.3" footer="0.3"/>
  <pageSetup paperSize="9" scale="7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workbookViewId="0">
      <selection activeCell="F20" sqref="F20"/>
    </sheetView>
  </sheetViews>
  <sheetFormatPr defaultRowHeight="14.5"/>
  <cols>
    <col min="1" max="1" width="7.453125" bestFit="1" customWidth="1"/>
    <col min="2" max="2" width="8.453125" bestFit="1" customWidth="1"/>
    <col min="3" max="8" width="25.26953125" customWidth="1"/>
  </cols>
  <sheetData>
    <row r="1" spans="1:8" ht="42" customHeight="1">
      <c r="A1" s="126" t="s">
        <v>142</v>
      </c>
      <c r="B1" s="126"/>
      <c r="C1" s="126"/>
      <c r="D1" s="126"/>
      <c r="E1" s="126"/>
      <c r="F1" s="126"/>
      <c r="G1" s="126"/>
      <c r="H1" s="126"/>
    </row>
    <row r="2" spans="1:8" ht="18" customHeight="1">
      <c r="A2" s="4"/>
      <c r="B2" s="4"/>
      <c r="C2" s="4"/>
      <c r="D2" s="4"/>
      <c r="E2" s="4"/>
      <c r="F2" s="4"/>
      <c r="G2" s="4"/>
      <c r="H2" s="4"/>
    </row>
    <row r="3" spans="1:8" ht="15.75" customHeight="1">
      <c r="A3" s="126" t="s">
        <v>19</v>
      </c>
      <c r="B3" s="126"/>
      <c r="C3" s="126"/>
      <c r="D3" s="126"/>
      <c r="E3" s="126"/>
      <c r="F3" s="126"/>
      <c r="G3" s="126"/>
      <c r="H3" s="126"/>
    </row>
    <row r="4" spans="1:8" ht="18">
      <c r="A4" s="4"/>
      <c r="B4" s="4"/>
      <c r="C4" s="4"/>
      <c r="D4" s="4"/>
      <c r="E4" s="4"/>
      <c r="F4" s="4"/>
      <c r="G4" s="5"/>
      <c r="H4" s="5"/>
    </row>
    <row r="5" spans="1:8" ht="18" customHeight="1">
      <c r="A5" s="126" t="s">
        <v>52</v>
      </c>
      <c r="B5" s="126"/>
      <c r="C5" s="126"/>
      <c r="D5" s="126"/>
      <c r="E5" s="126"/>
      <c r="F5" s="126"/>
      <c r="G5" s="126"/>
      <c r="H5" s="126"/>
    </row>
    <row r="6" spans="1:8" ht="18">
      <c r="A6" s="4"/>
      <c r="B6" s="4"/>
      <c r="C6" s="4"/>
      <c r="D6" s="4"/>
      <c r="E6" s="4"/>
      <c r="F6" s="4"/>
      <c r="G6" s="5"/>
      <c r="H6" s="5"/>
    </row>
    <row r="7" spans="1:8" ht="26">
      <c r="A7" s="17" t="s">
        <v>5</v>
      </c>
      <c r="B7" s="16" t="s">
        <v>6</v>
      </c>
      <c r="C7" s="16" t="s">
        <v>31</v>
      </c>
      <c r="D7" s="16" t="s">
        <v>139</v>
      </c>
      <c r="E7" s="17" t="s">
        <v>136</v>
      </c>
      <c r="F7" s="17" t="s">
        <v>140</v>
      </c>
      <c r="G7" s="17" t="s">
        <v>122</v>
      </c>
      <c r="H7" s="17" t="s">
        <v>141</v>
      </c>
    </row>
    <row r="8" spans="1:8">
      <c r="A8" s="30"/>
      <c r="B8" s="31"/>
      <c r="C8" s="29" t="s">
        <v>54</v>
      </c>
      <c r="D8" s="31">
        <v>0</v>
      </c>
      <c r="E8" s="30">
        <v>0</v>
      </c>
      <c r="F8" s="30">
        <v>0</v>
      </c>
      <c r="G8" s="30">
        <v>0</v>
      </c>
      <c r="H8" s="30">
        <v>0</v>
      </c>
    </row>
    <row r="9" spans="1:8" ht="26">
      <c r="A9" s="9">
        <v>8</v>
      </c>
      <c r="B9" s="9"/>
      <c r="C9" s="9" t="s">
        <v>16</v>
      </c>
      <c r="D9" s="8">
        <v>0</v>
      </c>
      <c r="E9" s="8">
        <v>0</v>
      </c>
      <c r="F9" s="8">
        <v>0</v>
      </c>
      <c r="G9" s="8">
        <v>0</v>
      </c>
      <c r="H9" s="8">
        <v>0</v>
      </c>
    </row>
    <row r="10" spans="1:8">
      <c r="A10" s="9"/>
      <c r="B10" s="14">
        <v>84</v>
      </c>
      <c r="C10" s="14" t="s">
        <v>23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</row>
    <row r="11" spans="1:8">
      <c r="A11" s="9"/>
      <c r="B11" s="14"/>
      <c r="C11" s="29" t="s">
        <v>57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</row>
    <row r="12" spans="1:8" ht="26">
      <c r="A12" s="12">
        <v>5</v>
      </c>
      <c r="B12" s="13"/>
      <c r="C12" s="22" t="s">
        <v>17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</row>
    <row r="13" spans="1:8" ht="25">
      <c r="A13" s="14"/>
      <c r="B13" s="14">
        <v>54</v>
      </c>
      <c r="C13" s="23" t="s">
        <v>24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workbookViewId="0">
      <selection activeCell="D21" sqref="D21"/>
    </sheetView>
  </sheetViews>
  <sheetFormatPr defaultRowHeight="14.5"/>
  <cols>
    <col min="1" max="6" width="25.26953125" customWidth="1"/>
  </cols>
  <sheetData>
    <row r="1" spans="1:8" ht="42" customHeight="1">
      <c r="A1" s="126" t="s">
        <v>142</v>
      </c>
      <c r="B1" s="126"/>
      <c r="C1" s="126"/>
      <c r="D1" s="126"/>
      <c r="E1" s="126"/>
      <c r="F1" s="126"/>
      <c r="G1" s="126"/>
      <c r="H1" s="126"/>
    </row>
    <row r="2" spans="1:8" ht="18" customHeight="1">
      <c r="A2" s="21"/>
      <c r="B2" s="21"/>
      <c r="C2" s="21"/>
      <c r="D2" s="21"/>
      <c r="E2" s="21"/>
      <c r="F2" s="21"/>
    </row>
    <row r="3" spans="1:8" ht="15.75" customHeight="1">
      <c r="A3" s="126" t="s">
        <v>19</v>
      </c>
      <c r="B3" s="126"/>
      <c r="C3" s="126"/>
      <c r="D3" s="126"/>
      <c r="E3" s="126"/>
      <c r="F3" s="126"/>
    </row>
    <row r="4" spans="1:8" ht="18">
      <c r="A4" s="21"/>
      <c r="B4" s="21"/>
      <c r="C4" s="21"/>
      <c r="D4" s="21"/>
      <c r="E4" s="5"/>
      <c r="F4" s="5"/>
    </row>
    <row r="5" spans="1:8" ht="18" customHeight="1">
      <c r="A5" s="126" t="s">
        <v>53</v>
      </c>
      <c r="B5" s="126"/>
      <c r="C5" s="126"/>
      <c r="D5" s="126"/>
      <c r="E5" s="126"/>
      <c r="F5" s="126"/>
    </row>
    <row r="6" spans="1:8" ht="18">
      <c r="A6" s="21"/>
      <c r="B6" s="21"/>
      <c r="C6" s="21"/>
      <c r="D6" s="21"/>
      <c r="E6" s="5"/>
      <c r="F6" s="5"/>
    </row>
    <row r="7" spans="1:8" ht="26">
      <c r="A7" s="16" t="s">
        <v>43</v>
      </c>
      <c r="B7" s="16" t="s">
        <v>139</v>
      </c>
      <c r="C7" s="17" t="s">
        <v>136</v>
      </c>
      <c r="D7" s="17" t="s">
        <v>140</v>
      </c>
      <c r="E7" s="17" t="s">
        <v>122</v>
      </c>
      <c r="F7" s="17" t="s">
        <v>141</v>
      </c>
    </row>
    <row r="8" spans="1:8">
      <c r="A8" s="9" t="s">
        <v>54</v>
      </c>
      <c r="B8" s="8">
        <v>0</v>
      </c>
      <c r="C8" s="8">
        <v>0</v>
      </c>
      <c r="D8" s="8">
        <v>0</v>
      </c>
      <c r="E8" s="8">
        <v>0</v>
      </c>
      <c r="F8" s="8">
        <v>0</v>
      </c>
    </row>
    <row r="9" spans="1:8" ht="26">
      <c r="A9" s="9" t="s">
        <v>55</v>
      </c>
      <c r="B9" s="8">
        <v>0</v>
      </c>
      <c r="C9" s="8">
        <v>0</v>
      </c>
      <c r="D9" s="8">
        <v>0</v>
      </c>
      <c r="E9" s="8">
        <v>0</v>
      </c>
      <c r="F9" s="8">
        <v>0</v>
      </c>
    </row>
    <row r="10" spans="1:8" ht="26">
      <c r="A10" s="15" t="s">
        <v>56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</row>
    <row r="11" spans="1:8">
      <c r="A11" s="9" t="s">
        <v>57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</row>
    <row r="12" spans="1:8">
      <c r="A12" s="22" t="s">
        <v>48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</row>
    <row r="13" spans="1:8">
      <c r="A13" s="11" t="s">
        <v>49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</row>
    <row r="14" spans="1:8">
      <c r="A14" s="22" t="s">
        <v>50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</row>
    <row r="15" spans="1:8">
      <c r="A15" s="11" t="s">
        <v>51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</row>
  </sheetData>
  <mergeCells count="3">
    <mergeCell ref="A3:F3"/>
    <mergeCell ref="A5:F5"/>
    <mergeCell ref="A1:H1"/>
  </mergeCells>
  <pageMargins left="0.7" right="0.7" top="0.75" bottom="0.75" header="0.3" footer="0.3"/>
  <pageSetup paperSize="9" scale="7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3"/>
  <sheetViews>
    <sheetView workbookViewId="0">
      <pane ySplit="5" topLeftCell="A6" activePane="bottomLeft" state="frozen"/>
      <selection pane="bottomLeft" activeCell="D19" sqref="D19"/>
    </sheetView>
  </sheetViews>
  <sheetFormatPr defaultRowHeight="14.5"/>
  <cols>
    <col min="1" max="1" width="7.453125" bestFit="1" customWidth="1"/>
    <col min="2" max="2" width="8.453125" bestFit="1" customWidth="1"/>
    <col min="3" max="3" width="4.7265625" customWidth="1"/>
    <col min="4" max="4" width="46.6328125" customWidth="1"/>
    <col min="5" max="5" width="16" customWidth="1"/>
    <col min="6" max="6" width="17.7265625" customWidth="1"/>
    <col min="7" max="7" width="20.08984375" customWidth="1"/>
    <col min="8" max="8" width="18.54296875" customWidth="1"/>
    <col min="9" max="9" width="17.453125" customWidth="1"/>
  </cols>
  <sheetData>
    <row r="1" spans="1:10" ht="37.9" customHeight="1">
      <c r="A1" s="126" t="s">
        <v>142</v>
      </c>
      <c r="B1" s="126"/>
      <c r="C1" s="126"/>
      <c r="D1" s="126"/>
      <c r="E1" s="126"/>
      <c r="F1" s="126"/>
      <c r="G1" s="126"/>
      <c r="H1" s="126"/>
      <c r="I1" s="126"/>
    </row>
    <row r="2" spans="1:10" ht="18">
      <c r="A2" s="21"/>
      <c r="B2" s="21"/>
      <c r="C2" s="21"/>
      <c r="D2" s="21"/>
      <c r="E2" s="21"/>
      <c r="F2" s="21"/>
      <c r="G2" s="21"/>
      <c r="H2" s="5"/>
      <c r="I2" s="5"/>
    </row>
    <row r="3" spans="1:10" ht="18" customHeight="1">
      <c r="A3" s="126" t="s">
        <v>18</v>
      </c>
      <c r="B3" s="127"/>
      <c r="C3" s="127"/>
      <c r="D3" s="127"/>
      <c r="E3" s="127"/>
      <c r="F3" s="127"/>
      <c r="G3" s="127"/>
      <c r="H3" s="127"/>
      <c r="I3" s="127"/>
    </row>
    <row r="4" spans="1:10" ht="18">
      <c r="A4" s="21"/>
      <c r="B4" s="21"/>
      <c r="C4" s="21"/>
      <c r="D4" s="21"/>
      <c r="E4" s="21"/>
      <c r="F4" s="21"/>
      <c r="G4" s="21"/>
      <c r="H4" s="5"/>
      <c r="I4" s="5"/>
    </row>
    <row r="5" spans="1:10" ht="26">
      <c r="A5" s="184" t="s">
        <v>20</v>
      </c>
      <c r="B5" s="185"/>
      <c r="C5" s="186"/>
      <c r="D5" s="16" t="s">
        <v>21</v>
      </c>
      <c r="E5" s="16" t="s">
        <v>139</v>
      </c>
      <c r="F5" s="17" t="s">
        <v>136</v>
      </c>
      <c r="G5" s="17" t="s">
        <v>140</v>
      </c>
      <c r="H5" s="17" t="s">
        <v>122</v>
      </c>
      <c r="I5" s="17" t="s">
        <v>141</v>
      </c>
    </row>
    <row r="6" spans="1:10" ht="16" customHeight="1">
      <c r="A6" s="152" t="s">
        <v>159</v>
      </c>
      <c r="B6" s="153"/>
      <c r="C6" s="154"/>
      <c r="D6" s="113" t="s">
        <v>160</v>
      </c>
      <c r="E6" s="61">
        <f>E8</f>
        <v>2803598.0000000005</v>
      </c>
      <c r="F6" s="61">
        <f t="shared" ref="F6:I6" si="0">F8</f>
        <v>3280175.6699999995</v>
      </c>
      <c r="G6" s="61">
        <f t="shared" si="0"/>
        <v>3074644.6300000004</v>
      </c>
      <c r="H6" s="61">
        <f t="shared" si="0"/>
        <v>3069644.6300000004</v>
      </c>
      <c r="I6" s="61">
        <f t="shared" si="0"/>
        <v>3069644.6300000004</v>
      </c>
    </row>
    <row r="7" spans="1:10" ht="16" customHeight="1">
      <c r="A7" s="152" t="s">
        <v>161</v>
      </c>
      <c r="B7" s="153"/>
      <c r="C7" s="154"/>
      <c r="D7" s="113" t="s">
        <v>154</v>
      </c>
      <c r="E7" s="61">
        <f>E8</f>
        <v>2803598.0000000005</v>
      </c>
      <c r="F7" s="61">
        <f t="shared" ref="F7:I7" si="1">F8</f>
        <v>3280175.6699999995</v>
      </c>
      <c r="G7" s="61">
        <f t="shared" si="1"/>
        <v>3074644.6300000004</v>
      </c>
      <c r="H7" s="61">
        <f t="shared" si="1"/>
        <v>3069644.6300000004</v>
      </c>
      <c r="I7" s="61">
        <f t="shared" si="1"/>
        <v>3069644.6300000004</v>
      </c>
    </row>
    <row r="8" spans="1:10" ht="16" customHeight="1">
      <c r="A8" s="155" t="s">
        <v>155</v>
      </c>
      <c r="B8" s="156"/>
      <c r="C8" s="157"/>
      <c r="D8" s="114" t="s">
        <v>156</v>
      </c>
      <c r="E8" s="115">
        <f>E22+E27+E68+E100</f>
        <v>2803598.0000000005</v>
      </c>
      <c r="F8" s="115">
        <f t="shared" ref="F8:I8" si="2">F22+F27+F68+F100</f>
        <v>3280175.6699999995</v>
      </c>
      <c r="G8" s="115">
        <f t="shared" si="2"/>
        <v>3074644.6300000004</v>
      </c>
      <c r="H8" s="115">
        <f t="shared" si="2"/>
        <v>3069644.6300000004</v>
      </c>
      <c r="I8" s="115">
        <f t="shared" si="2"/>
        <v>3069644.6300000004</v>
      </c>
    </row>
    <row r="9" spans="1:10" ht="15" customHeight="1">
      <c r="A9" s="159"/>
      <c r="B9" s="159"/>
      <c r="C9" s="159"/>
      <c r="D9" s="117" t="s">
        <v>162</v>
      </c>
      <c r="E9" s="118">
        <f>SUM(E10:E21)</f>
        <v>2803598</v>
      </c>
      <c r="F9" s="118">
        <f t="shared" ref="F9" si="3">SUM(F10:F21)</f>
        <v>3280175.6700000004</v>
      </c>
      <c r="G9" s="118">
        <f>SUM(G10:G18,G20:G21)</f>
        <v>3074644.5300000003</v>
      </c>
      <c r="H9" s="118">
        <f t="shared" ref="H9:I9" si="4">SUM(H10:H18,H20:H21)</f>
        <v>3069644.5300000003</v>
      </c>
      <c r="I9" s="118">
        <f t="shared" si="4"/>
        <v>3069644.5300000003</v>
      </c>
    </row>
    <row r="10" spans="1:10" ht="15" customHeight="1">
      <c r="A10" s="158">
        <v>11</v>
      </c>
      <c r="B10" s="158"/>
      <c r="C10" s="158"/>
      <c r="D10" s="116" t="s">
        <v>100</v>
      </c>
      <c r="E10" s="59">
        <v>22256.44</v>
      </c>
      <c r="F10" s="59">
        <v>14879.05</v>
      </c>
      <c r="G10" s="59">
        <v>12687.76</v>
      </c>
      <c r="H10" s="59">
        <v>12687.76</v>
      </c>
      <c r="I10" s="59">
        <v>12687.76</v>
      </c>
    </row>
    <row r="11" spans="1:10" ht="15" customHeight="1">
      <c r="A11" s="158">
        <v>32</v>
      </c>
      <c r="B11" s="158"/>
      <c r="C11" s="158"/>
      <c r="D11" s="116" t="s">
        <v>157</v>
      </c>
      <c r="E11" s="59">
        <v>371.6</v>
      </c>
      <c r="F11" s="59">
        <v>6500.7</v>
      </c>
      <c r="G11" s="59">
        <v>6500.7</v>
      </c>
      <c r="H11" s="59">
        <v>6500.7</v>
      </c>
      <c r="I11" s="59">
        <v>6500.7</v>
      </c>
    </row>
    <row r="12" spans="1:10" ht="15" customHeight="1">
      <c r="A12" s="158">
        <v>43</v>
      </c>
      <c r="B12" s="158"/>
      <c r="C12" s="158"/>
      <c r="D12" s="116" t="s">
        <v>91</v>
      </c>
      <c r="E12" s="59">
        <v>132812.75</v>
      </c>
      <c r="F12" s="59">
        <v>174130</v>
      </c>
      <c r="G12" s="59">
        <v>174130</v>
      </c>
      <c r="H12" s="59">
        <v>174130</v>
      </c>
      <c r="I12" s="59">
        <v>174130</v>
      </c>
      <c r="J12" s="57"/>
    </row>
    <row r="13" spans="1:10" ht="15" customHeight="1">
      <c r="A13" s="160">
        <v>44</v>
      </c>
      <c r="B13" s="161"/>
      <c r="C13" s="162"/>
      <c r="D13" s="116" t="s">
        <v>109</v>
      </c>
      <c r="E13" s="59">
        <v>92302.59</v>
      </c>
      <c r="F13" s="59">
        <v>123500</v>
      </c>
      <c r="G13" s="59">
        <v>104600</v>
      </c>
      <c r="H13" s="59">
        <v>104600</v>
      </c>
      <c r="I13" s="59">
        <v>104600</v>
      </c>
      <c r="J13" s="57"/>
    </row>
    <row r="14" spans="1:10" ht="15" customHeight="1">
      <c r="A14" s="160">
        <v>48</v>
      </c>
      <c r="B14" s="161"/>
      <c r="C14" s="162"/>
      <c r="D14" s="116" t="s">
        <v>89</v>
      </c>
      <c r="E14" s="59">
        <v>27723.74</v>
      </c>
      <c r="F14" s="59">
        <v>31171.09</v>
      </c>
      <c r="G14" s="59">
        <v>5000</v>
      </c>
      <c r="H14" s="59">
        <v>0</v>
      </c>
      <c r="I14" s="59">
        <v>0</v>
      </c>
      <c r="J14" s="57"/>
    </row>
    <row r="15" spans="1:10" ht="15" customHeight="1">
      <c r="A15" s="160">
        <v>50</v>
      </c>
      <c r="B15" s="161"/>
      <c r="C15" s="162"/>
      <c r="D15" s="116" t="s">
        <v>148</v>
      </c>
      <c r="E15" s="59">
        <v>0</v>
      </c>
      <c r="F15" s="59">
        <v>0</v>
      </c>
      <c r="G15" s="59">
        <v>2727797.14</v>
      </c>
      <c r="H15" s="59">
        <v>2727797.14</v>
      </c>
      <c r="I15" s="59">
        <v>2727797.14</v>
      </c>
      <c r="J15" s="57"/>
    </row>
    <row r="16" spans="1:10" ht="15" customHeight="1">
      <c r="A16" s="160">
        <v>51</v>
      </c>
      <c r="B16" s="161"/>
      <c r="C16" s="162"/>
      <c r="D16" s="116" t="s">
        <v>163</v>
      </c>
      <c r="E16" s="59">
        <v>3244.75</v>
      </c>
      <c r="F16" s="59">
        <v>5977.71</v>
      </c>
      <c r="G16" s="59">
        <v>0</v>
      </c>
      <c r="H16" s="59">
        <v>0</v>
      </c>
      <c r="I16" s="59">
        <v>0</v>
      </c>
      <c r="J16" s="57"/>
    </row>
    <row r="17" spans="1:10" ht="15" customHeight="1">
      <c r="A17" s="160">
        <v>52</v>
      </c>
      <c r="B17" s="161"/>
      <c r="C17" s="162"/>
      <c r="D17" s="116" t="s">
        <v>149</v>
      </c>
      <c r="E17" s="59">
        <v>2519987.7599999998</v>
      </c>
      <c r="F17" s="59">
        <v>2919716.52</v>
      </c>
      <c r="G17" s="59">
        <v>40955</v>
      </c>
      <c r="H17" s="59">
        <v>40955</v>
      </c>
      <c r="I17" s="59">
        <v>40955</v>
      </c>
      <c r="J17" s="57"/>
    </row>
    <row r="18" spans="1:10" ht="15" customHeight="1">
      <c r="A18" s="160">
        <v>56</v>
      </c>
      <c r="B18" s="161"/>
      <c r="C18" s="162"/>
      <c r="D18" s="116" t="s">
        <v>151</v>
      </c>
      <c r="E18" s="59">
        <v>0</v>
      </c>
      <c r="F18" s="59">
        <v>0</v>
      </c>
      <c r="G18" s="59">
        <v>2543.9299999999998</v>
      </c>
      <c r="H18" s="59">
        <v>2543.9299999999998</v>
      </c>
      <c r="I18" s="59">
        <v>2543.9299999999998</v>
      </c>
      <c r="J18" s="57"/>
    </row>
    <row r="19" spans="1:10" ht="15" customHeight="1">
      <c r="A19" s="160">
        <v>561</v>
      </c>
      <c r="B19" s="161"/>
      <c r="C19" s="162"/>
      <c r="D19" s="116" t="s">
        <v>153</v>
      </c>
      <c r="E19" s="59">
        <v>0</v>
      </c>
      <c r="F19" s="59">
        <v>0</v>
      </c>
      <c r="G19" s="59">
        <v>2543.9299999999998</v>
      </c>
      <c r="H19" s="59">
        <v>2543.9299999999998</v>
      </c>
      <c r="I19" s="59">
        <v>2543.9299999999998</v>
      </c>
      <c r="J19" s="57"/>
    </row>
    <row r="20" spans="1:10" ht="15" customHeight="1">
      <c r="A20" s="158">
        <v>58</v>
      </c>
      <c r="B20" s="158"/>
      <c r="C20" s="158"/>
      <c r="D20" s="116" t="s">
        <v>164</v>
      </c>
      <c r="E20" s="59">
        <v>3176.37</v>
      </c>
      <c r="F20" s="59">
        <v>3870.6</v>
      </c>
      <c r="G20" s="59">
        <v>0</v>
      </c>
      <c r="H20" s="59">
        <v>0</v>
      </c>
      <c r="I20" s="59">
        <v>0</v>
      </c>
    </row>
    <row r="21" spans="1:10" ht="15" customHeight="1">
      <c r="A21" s="158">
        <v>62</v>
      </c>
      <c r="B21" s="158"/>
      <c r="C21" s="158"/>
      <c r="D21" s="116" t="s">
        <v>158</v>
      </c>
      <c r="E21" s="59">
        <v>1722</v>
      </c>
      <c r="F21" s="59">
        <v>430</v>
      </c>
      <c r="G21" s="59">
        <v>430</v>
      </c>
      <c r="H21" s="59">
        <v>430</v>
      </c>
      <c r="I21" s="59">
        <v>430</v>
      </c>
    </row>
    <row r="22" spans="1:10">
      <c r="A22" s="175" t="s">
        <v>119</v>
      </c>
      <c r="B22" s="176"/>
      <c r="C22" s="177"/>
      <c r="D22" s="119" t="s">
        <v>118</v>
      </c>
      <c r="E22" s="120">
        <f t="shared" ref="E22:I25" si="5">E23</f>
        <v>1400</v>
      </c>
      <c r="F22" s="120">
        <f t="shared" si="5"/>
        <v>1400</v>
      </c>
      <c r="G22" s="120">
        <f t="shared" si="5"/>
        <v>2000</v>
      </c>
      <c r="H22" s="120">
        <f t="shared" si="5"/>
        <v>2000</v>
      </c>
      <c r="I22" s="120">
        <f t="shared" si="5"/>
        <v>2000</v>
      </c>
    </row>
    <row r="23" spans="1:10">
      <c r="A23" s="172" t="s">
        <v>117</v>
      </c>
      <c r="B23" s="173"/>
      <c r="C23" s="174"/>
      <c r="D23" s="73" t="s">
        <v>116</v>
      </c>
      <c r="E23" s="66">
        <f t="shared" si="5"/>
        <v>1400</v>
      </c>
      <c r="F23" s="66">
        <f t="shared" si="5"/>
        <v>1400</v>
      </c>
      <c r="G23" s="66">
        <f t="shared" si="5"/>
        <v>2000</v>
      </c>
      <c r="H23" s="66">
        <f t="shared" si="5"/>
        <v>2000</v>
      </c>
      <c r="I23" s="66">
        <f t="shared" si="5"/>
        <v>2000</v>
      </c>
    </row>
    <row r="24" spans="1:10">
      <c r="A24" s="163" t="s">
        <v>101</v>
      </c>
      <c r="B24" s="164"/>
      <c r="C24" s="165"/>
      <c r="D24" s="71" t="s">
        <v>100</v>
      </c>
      <c r="E24" s="68">
        <f t="shared" si="5"/>
        <v>1400</v>
      </c>
      <c r="F24" s="68">
        <f t="shared" si="5"/>
        <v>1400</v>
      </c>
      <c r="G24" s="68">
        <f t="shared" si="5"/>
        <v>2000</v>
      </c>
      <c r="H24" s="68">
        <f t="shared" si="5"/>
        <v>2000</v>
      </c>
      <c r="I24" s="68">
        <f t="shared" si="5"/>
        <v>2000</v>
      </c>
    </row>
    <row r="25" spans="1:10">
      <c r="A25" s="166">
        <v>3</v>
      </c>
      <c r="B25" s="167"/>
      <c r="C25" s="168"/>
      <c r="D25" s="33" t="s">
        <v>10</v>
      </c>
      <c r="E25" s="67">
        <f t="shared" si="5"/>
        <v>1400</v>
      </c>
      <c r="F25" s="67">
        <f t="shared" si="5"/>
        <v>1400</v>
      </c>
      <c r="G25" s="67">
        <f t="shared" si="5"/>
        <v>2000</v>
      </c>
      <c r="H25" s="67">
        <f t="shared" si="5"/>
        <v>2000</v>
      </c>
      <c r="I25" s="67">
        <f t="shared" si="5"/>
        <v>2000</v>
      </c>
    </row>
    <row r="26" spans="1:10">
      <c r="A26" s="169">
        <v>32</v>
      </c>
      <c r="B26" s="170"/>
      <c r="C26" s="171"/>
      <c r="D26" s="33" t="s">
        <v>22</v>
      </c>
      <c r="E26" s="67">
        <v>1400</v>
      </c>
      <c r="F26" s="70">
        <v>1400</v>
      </c>
      <c r="G26" s="70">
        <v>2000</v>
      </c>
      <c r="H26" s="70">
        <v>2000</v>
      </c>
      <c r="I26" s="70">
        <v>2000</v>
      </c>
    </row>
    <row r="27" spans="1:10">
      <c r="A27" s="175" t="s">
        <v>115</v>
      </c>
      <c r="B27" s="176"/>
      <c r="C27" s="177"/>
      <c r="D27" s="121" t="s">
        <v>114</v>
      </c>
      <c r="E27" s="120">
        <f>E28</f>
        <v>2756610.6200000006</v>
      </c>
      <c r="F27" s="120">
        <f>F28</f>
        <v>3199623.6099999994</v>
      </c>
      <c r="G27" s="120">
        <f>G28</f>
        <v>3023691</v>
      </c>
      <c r="H27" s="120">
        <f>H28</f>
        <v>3021691</v>
      </c>
      <c r="I27" s="120">
        <f>I28</f>
        <v>3021691</v>
      </c>
    </row>
    <row r="28" spans="1:10">
      <c r="A28" s="172" t="s">
        <v>113</v>
      </c>
      <c r="B28" s="173"/>
      <c r="C28" s="174"/>
      <c r="D28" s="73" t="s">
        <v>112</v>
      </c>
      <c r="E28" s="66">
        <f>SUM(E29+E32+E35+E40+E47+E50+E57+E62+E65)</f>
        <v>2756610.6200000006</v>
      </c>
      <c r="F28" s="66">
        <f>F29+F35+F40+F47+F50+F57+F62+F65</f>
        <v>3199623.6099999994</v>
      </c>
      <c r="G28" s="66">
        <f>G29+G32+G35+G40+G47+G50+G53+G57+G62+G65</f>
        <v>3023691</v>
      </c>
      <c r="H28" s="66">
        <f t="shared" ref="H28:I28" si="6">H29+H32+H35+H40+H47+H50+H53+H57+H62+H65</f>
        <v>3021691</v>
      </c>
      <c r="I28" s="66">
        <f t="shared" si="6"/>
        <v>3021691</v>
      </c>
    </row>
    <row r="29" spans="1:10">
      <c r="A29" s="163" t="s">
        <v>101</v>
      </c>
      <c r="B29" s="164"/>
      <c r="C29" s="165"/>
      <c r="D29" s="71" t="s">
        <v>100</v>
      </c>
      <c r="E29" s="68">
        <f t="shared" ref="E29:I33" si="7">E30</f>
        <v>8700</v>
      </c>
      <c r="F29" s="68">
        <f t="shared" si="7"/>
        <v>0</v>
      </c>
      <c r="G29" s="68">
        <f t="shared" si="7"/>
        <v>0</v>
      </c>
      <c r="H29" s="68">
        <f t="shared" si="7"/>
        <v>0</v>
      </c>
      <c r="I29" s="68">
        <f t="shared" si="7"/>
        <v>0</v>
      </c>
    </row>
    <row r="30" spans="1:10">
      <c r="A30" s="166">
        <v>3</v>
      </c>
      <c r="B30" s="167"/>
      <c r="C30" s="168"/>
      <c r="D30" s="33" t="s">
        <v>10</v>
      </c>
      <c r="E30" s="67">
        <f>E31</f>
        <v>8700</v>
      </c>
      <c r="F30" s="67">
        <f>F31</f>
        <v>0</v>
      </c>
      <c r="G30" s="67">
        <f>G31</f>
        <v>0</v>
      </c>
      <c r="H30" s="67">
        <f>H31</f>
        <v>0</v>
      </c>
      <c r="I30" s="67">
        <f>I31</f>
        <v>0</v>
      </c>
    </row>
    <row r="31" spans="1:10">
      <c r="A31" s="169">
        <v>32</v>
      </c>
      <c r="B31" s="170"/>
      <c r="C31" s="171"/>
      <c r="D31" s="33" t="s">
        <v>22</v>
      </c>
      <c r="E31" s="74">
        <v>8700</v>
      </c>
      <c r="F31" s="70">
        <v>0</v>
      </c>
      <c r="G31" s="70">
        <v>0</v>
      </c>
      <c r="H31" s="70">
        <v>0</v>
      </c>
      <c r="I31" s="72">
        <v>0</v>
      </c>
    </row>
    <row r="32" spans="1:10" ht="19" customHeight="1">
      <c r="A32" s="163" t="s">
        <v>127</v>
      </c>
      <c r="B32" s="164"/>
      <c r="C32" s="165"/>
      <c r="D32" s="84" t="s">
        <v>128</v>
      </c>
      <c r="E32" s="68">
        <f t="shared" si="7"/>
        <v>0</v>
      </c>
      <c r="F32" s="68">
        <f t="shared" si="7"/>
        <v>0</v>
      </c>
      <c r="G32" s="68">
        <f t="shared" si="7"/>
        <v>0</v>
      </c>
      <c r="H32" s="68">
        <f t="shared" si="7"/>
        <v>0</v>
      </c>
      <c r="I32" s="68">
        <f t="shared" si="7"/>
        <v>0</v>
      </c>
    </row>
    <row r="33" spans="1:9">
      <c r="A33" s="166">
        <v>3</v>
      </c>
      <c r="B33" s="167"/>
      <c r="C33" s="168"/>
      <c r="D33" s="85" t="s">
        <v>10</v>
      </c>
      <c r="E33" s="67">
        <f t="shared" si="7"/>
        <v>0</v>
      </c>
      <c r="F33" s="67">
        <f t="shared" si="7"/>
        <v>0</v>
      </c>
      <c r="G33" s="67">
        <f t="shared" si="7"/>
        <v>0</v>
      </c>
      <c r="H33" s="67">
        <f t="shared" si="7"/>
        <v>0</v>
      </c>
      <c r="I33" s="67">
        <f t="shared" si="7"/>
        <v>0</v>
      </c>
    </row>
    <row r="34" spans="1:9">
      <c r="A34" s="169">
        <v>32</v>
      </c>
      <c r="B34" s="170"/>
      <c r="C34" s="171"/>
      <c r="D34" s="85" t="s">
        <v>22</v>
      </c>
      <c r="E34" s="74">
        <v>0</v>
      </c>
      <c r="F34" s="70">
        <v>0</v>
      </c>
      <c r="G34" s="70">
        <v>0</v>
      </c>
      <c r="H34" s="70">
        <v>0</v>
      </c>
      <c r="I34" s="72">
        <v>0</v>
      </c>
    </row>
    <row r="35" spans="1:9">
      <c r="A35" s="163" t="s">
        <v>94</v>
      </c>
      <c r="B35" s="164"/>
      <c r="C35" s="165"/>
      <c r="D35" s="71" t="s">
        <v>93</v>
      </c>
      <c r="E35" s="68">
        <f>E36</f>
        <v>371.6</v>
      </c>
      <c r="F35" s="68">
        <f>F36</f>
        <v>6167</v>
      </c>
      <c r="G35" s="68">
        <f>G36</f>
        <v>6167</v>
      </c>
      <c r="H35" s="68">
        <f>H36</f>
        <v>6167</v>
      </c>
      <c r="I35" s="68">
        <f>I36</f>
        <v>6167</v>
      </c>
    </row>
    <row r="36" spans="1:9">
      <c r="A36" s="166">
        <v>3</v>
      </c>
      <c r="B36" s="167"/>
      <c r="C36" s="168"/>
      <c r="D36" s="33" t="s">
        <v>10</v>
      </c>
      <c r="E36" s="67">
        <f>SUM(E37:E39)</f>
        <v>371.6</v>
      </c>
      <c r="F36" s="67">
        <f>SUM(F37:F39)</f>
        <v>6167</v>
      </c>
      <c r="G36" s="67">
        <f>SUM(G37:G39)</f>
        <v>6167</v>
      </c>
      <c r="H36" s="67">
        <f>SUM(H37:H39)</f>
        <v>6167</v>
      </c>
      <c r="I36" s="67">
        <f>SUM(I37:I39)</f>
        <v>6167</v>
      </c>
    </row>
    <row r="37" spans="1:9">
      <c r="A37" s="169">
        <v>31</v>
      </c>
      <c r="B37" s="170"/>
      <c r="C37" s="171"/>
      <c r="D37" s="33" t="s">
        <v>11</v>
      </c>
      <c r="E37" s="87">
        <v>0</v>
      </c>
      <c r="F37" s="82">
        <v>154</v>
      </c>
      <c r="G37" s="70">
        <v>154</v>
      </c>
      <c r="H37" s="70">
        <v>154</v>
      </c>
      <c r="I37" s="70">
        <v>154</v>
      </c>
    </row>
    <row r="38" spans="1:9">
      <c r="A38" s="169">
        <v>32</v>
      </c>
      <c r="B38" s="170"/>
      <c r="C38" s="171"/>
      <c r="D38" s="33" t="s">
        <v>22</v>
      </c>
      <c r="E38" s="74">
        <v>367.48</v>
      </c>
      <c r="F38" s="74">
        <v>6000</v>
      </c>
      <c r="G38" s="81">
        <v>6000</v>
      </c>
      <c r="H38" s="81">
        <v>6000</v>
      </c>
      <c r="I38" s="81">
        <v>6000</v>
      </c>
    </row>
    <row r="39" spans="1:9">
      <c r="A39" s="169">
        <v>34</v>
      </c>
      <c r="B39" s="170"/>
      <c r="C39" s="171"/>
      <c r="D39" s="33" t="s">
        <v>70</v>
      </c>
      <c r="E39" s="74">
        <v>4.12</v>
      </c>
      <c r="F39" s="74">
        <v>13</v>
      </c>
      <c r="G39" s="74">
        <v>13</v>
      </c>
      <c r="H39" s="74">
        <v>13</v>
      </c>
      <c r="I39" s="74">
        <v>13</v>
      </c>
    </row>
    <row r="40" spans="1:9">
      <c r="A40" s="163" t="s">
        <v>92</v>
      </c>
      <c r="B40" s="164"/>
      <c r="C40" s="165"/>
      <c r="D40" s="71" t="s">
        <v>111</v>
      </c>
      <c r="E40" s="68">
        <f>E41</f>
        <v>122282.01999999999</v>
      </c>
      <c r="F40" s="68">
        <f>F41</f>
        <v>158430</v>
      </c>
      <c r="G40" s="68">
        <f t="shared" ref="G40:I40" si="8">G41</f>
        <v>157990</v>
      </c>
      <c r="H40" s="68">
        <f t="shared" si="8"/>
        <v>157990</v>
      </c>
      <c r="I40" s="68">
        <f t="shared" si="8"/>
        <v>157990</v>
      </c>
    </row>
    <row r="41" spans="1:9">
      <c r="A41" s="166">
        <v>3</v>
      </c>
      <c r="B41" s="167"/>
      <c r="C41" s="168"/>
      <c r="D41" s="33" t="s">
        <v>10</v>
      </c>
      <c r="E41" s="67">
        <f>SUM(E42:E45)</f>
        <v>122282.01999999999</v>
      </c>
      <c r="F41" s="67">
        <f>SUM(F42:F46)</f>
        <v>158430</v>
      </c>
      <c r="G41" s="67">
        <f>SUM(G42:G45)</f>
        <v>157990</v>
      </c>
      <c r="H41" s="67">
        <f>SUM(H42:H45)</f>
        <v>157990</v>
      </c>
      <c r="I41" s="67">
        <f>SUM(I42:I45)</f>
        <v>157990</v>
      </c>
    </row>
    <row r="42" spans="1:9">
      <c r="A42" s="179">
        <v>31</v>
      </c>
      <c r="B42" s="179"/>
      <c r="C42" s="179"/>
      <c r="D42" s="14" t="s">
        <v>11</v>
      </c>
      <c r="E42" s="70">
        <v>1994.9</v>
      </c>
      <c r="F42" s="70">
        <v>2538.4</v>
      </c>
      <c r="G42" s="70">
        <v>2538.4</v>
      </c>
      <c r="H42" s="70">
        <v>2538.4</v>
      </c>
      <c r="I42" s="70">
        <v>2538.4</v>
      </c>
    </row>
    <row r="43" spans="1:9">
      <c r="A43" s="179">
        <v>32</v>
      </c>
      <c r="B43" s="179"/>
      <c r="C43" s="179"/>
      <c r="D43" s="14" t="s">
        <v>22</v>
      </c>
      <c r="E43" s="75">
        <v>118443.69</v>
      </c>
      <c r="F43" s="75">
        <v>152602.88</v>
      </c>
      <c r="G43" s="75">
        <v>152602.88</v>
      </c>
      <c r="H43" s="75">
        <v>152602.88</v>
      </c>
      <c r="I43" s="75">
        <v>152602.88</v>
      </c>
    </row>
    <row r="44" spans="1:9">
      <c r="A44" s="179">
        <v>34</v>
      </c>
      <c r="B44" s="179"/>
      <c r="C44" s="179"/>
      <c r="D44" s="14" t="s">
        <v>70</v>
      </c>
      <c r="E44" s="75">
        <v>1843.43</v>
      </c>
      <c r="F44" s="75">
        <v>2056</v>
      </c>
      <c r="G44" s="75">
        <v>2056</v>
      </c>
      <c r="H44" s="75">
        <v>2056</v>
      </c>
      <c r="I44" s="75">
        <v>2056</v>
      </c>
    </row>
    <row r="45" spans="1:9" ht="20">
      <c r="A45" s="179">
        <v>37</v>
      </c>
      <c r="B45" s="179"/>
      <c r="C45" s="179"/>
      <c r="D45" s="80" t="s">
        <v>99</v>
      </c>
      <c r="E45" s="75">
        <v>0</v>
      </c>
      <c r="F45" s="75">
        <v>792.72</v>
      </c>
      <c r="G45" s="75">
        <v>792.72</v>
      </c>
      <c r="H45" s="75">
        <v>792.72</v>
      </c>
      <c r="I45" s="75">
        <v>792.72</v>
      </c>
    </row>
    <row r="46" spans="1:9">
      <c r="A46" s="179">
        <v>38</v>
      </c>
      <c r="B46" s="179"/>
      <c r="C46" s="179"/>
      <c r="D46" s="98" t="s">
        <v>143</v>
      </c>
      <c r="E46" s="99">
        <v>0</v>
      </c>
      <c r="F46" s="99">
        <v>440</v>
      </c>
      <c r="G46" s="99">
        <v>0</v>
      </c>
      <c r="H46" s="99">
        <v>0</v>
      </c>
      <c r="I46" s="99">
        <v>0</v>
      </c>
    </row>
    <row r="47" spans="1:9" ht="14.5" customHeight="1">
      <c r="A47" s="163" t="s">
        <v>110</v>
      </c>
      <c r="B47" s="164"/>
      <c r="C47" s="165"/>
      <c r="D47" s="71" t="s">
        <v>109</v>
      </c>
      <c r="E47" s="68">
        <f>E48</f>
        <v>92302.59</v>
      </c>
      <c r="F47" s="68">
        <f>F48</f>
        <v>104600</v>
      </c>
      <c r="G47" s="68">
        <f>G48</f>
        <v>104600</v>
      </c>
      <c r="H47" s="68">
        <f>H48</f>
        <v>104600</v>
      </c>
      <c r="I47" s="68">
        <f>I48</f>
        <v>104600</v>
      </c>
    </row>
    <row r="48" spans="1:9">
      <c r="A48" s="166">
        <v>3</v>
      </c>
      <c r="B48" s="167"/>
      <c r="C48" s="168"/>
      <c r="D48" s="33" t="s">
        <v>10</v>
      </c>
      <c r="E48" s="67">
        <f>SUM(E49:E49)</f>
        <v>92302.59</v>
      </c>
      <c r="F48" s="67">
        <f>SUM(F49:F49)</f>
        <v>104600</v>
      </c>
      <c r="G48" s="67">
        <f>SUM(G49:G49)</f>
        <v>104600</v>
      </c>
      <c r="H48" s="67">
        <f>SUM(H49:H49)</f>
        <v>104600</v>
      </c>
      <c r="I48" s="67">
        <f>SUM(I49:I49)</f>
        <v>104600</v>
      </c>
    </row>
    <row r="49" spans="1:9">
      <c r="A49" s="180">
        <v>32</v>
      </c>
      <c r="B49" s="181"/>
      <c r="C49" s="182"/>
      <c r="D49" s="79" t="s">
        <v>22</v>
      </c>
      <c r="E49" s="78">
        <v>92302.59</v>
      </c>
      <c r="F49" s="78">
        <v>104600</v>
      </c>
      <c r="G49" s="78">
        <v>104600</v>
      </c>
      <c r="H49" s="78">
        <v>104600</v>
      </c>
      <c r="I49" s="78">
        <v>104600</v>
      </c>
    </row>
    <row r="50" spans="1:9">
      <c r="A50" s="183" t="s">
        <v>90</v>
      </c>
      <c r="B50" s="183"/>
      <c r="C50" s="183"/>
      <c r="D50" s="77" t="s">
        <v>89</v>
      </c>
      <c r="E50" s="76">
        <f t="shared" ref="E50:I51" si="9">E51</f>
        <v>20723.740000000002</v>
      </c>
      <c r="F50" s="76">
        <f t="shared" si="9"/>
        <v>21171.09</v>
      </c>
      <c r="G50" s="76">
        <f t="shared" si="9"/>
        <v>2000</v>
      </c>
      <c r="H50" s="76">
        <f t="shared" si="9"/>
        <v>0</v>
      </c>
      <c r="I50" s="76">
        <f t="shared" si="9"/>
        <v>0</v>
      </c>
    </row>
    <row r="51" spans="1:9">
      <c r="A51" s="178">
        <v>3</v>
      </c>
      <c r="B51" s="178"/>
      <c r="C51" s="178"/>
      <c r="D51" s="14" t="s">
        <v>10</v>
      </c>
      <c r="E51" s="75">
        <f t="shared" si="9"/>
        <v>20723.740000000002</v>
      </c>
      <c r="F51" s="75">
        <f t="shared" si="9"/>
        <v>21171.09</v>
      </c>
      <c r="G51" s="75">
        <f t="shared" si="9"/>
        <v>2000</v>
      </c>
      <c r="H51" s="75">
        <f t="shared" si="9"/>
        <v>0</v>
      </c>
      <c r="I51" s="75">
        <f t="shared" si="9"/>
        <v>0</v>
      </c>
    </row>
    <row r="52" spans="1:9">
      <c r="A52" s="179">
        <v>32</v>
      </c>
      <c r="B52" s="179"/>
      <c r="C52" s="179"/>
      <c r="D52" s="14" t="s">
        <v>22</v>
      </c>
      <c r="E52" s="75">
        <v>20723.740000000002</v>
      </c>
      <c r="F52" s="75">
        <v>21171.09</v>
      </c>
      <c r="G52" s="75">
        <v>2000</v>
      </c>
      <c r="H52" s="75">
        <v>0</v>
      </c>
      <c r="I52" s="75">
        <v>0</v>
      </c>
    </row>
    <row r="53" spans="1:9">
      <c r="A53" s="163" t="s">
        <v>147</v>
      </c>
      <c r="B53" s="164"/>
      <c r="C53" s="165"/>
      <c r="D53" s="95" t="s">
        <v>148</v>
      </c>
      <c r="E53" s="68">
        <f>E54</f>
        <v>0</v>
      </c>
      <c r="F53" s="68">
        <f>F54</f>
        <v>0</v>
      </c>
      <c r="G53" s="68">
        <f>G54</f>
        <v>2721679</v>
      </c>
      <c r="H53" s="68">
        <f>H54</f>
        <v>2721679</v>
      </c>
      <c r="I53" s="68">
        <f>I54</f>
        <v>2721679</v>
      </c>
    </row>
    <row r="54" spans="1:9">
      <c r="A54" s="166">
        <v>3</v>
      </c>
      <c r="B54" s="167"/>
      <c r="C54" s="168"/>
      <c r="D54" s="96" t="s">
        <v>10</v>
      </c>
      <c r="E54" s="67">
        <f>SUM(E55:E56)</f>
        <v>0</v>
      </c>
      <c r="F54" s="67">
        <f>SUM(F55:F56)</f>
        <v>0</v>
      </c>
      <c r="G54" s="67">
        <f>SUM(G55:G56)</f>
        <v>2721679</v>
      </c>
      <c r="H54" s="67">
        <f>SUM(H55:H56)</f>
        <v>2721679</v>
      </c>
      <c r="I54" s="67">
        <f>SUM(I55:I56)</f>
        <v>2721679</v>
      </c>
    </row>
    <row r="55" spans="1:9">
      <c r="A55" s="169">
        <v>31</v>
      </c>
      <c r="B55" s="170"/>
      <c r="C55" s="171"/>
      <c r="D55" s="96" t="s">
        <v>11</v>
      </c>
      <c r="E55" s="67">
        <v>0</v>
      </c>
      <c r="F55" s="70">
        <v>0</v>
      </c>
      <c r="G55" s="70">
        <v>2700824</v>
      </c>
      <c r="H55" s="70">
        <v>2700824</v>
      </c>
      <c r="I55" s="70">
        <v>2700824</v>
      </c>
    </row>
    <row r="56" spans="1:9">
      <c r="A56" s="169">
        <v>32</v>
      </c>
      <c r="B56" s="170"/>
      <c r="C56" s="171"/>
      <c r="D56" s="96" t="s">
        <v>22</v>
      </c>
      <c r="E56" s="74">
        <v>0</v>
      </c>
      <c r="F56" s="74">
        <v>0</v>
      </c>
      <c r="G56" s="74">
        <v>20855</v>
      </c>
      <c r="H56" s="74">
        <v>20855</v>
      </c>
      <c r="I56" s="74">
        <v>20855</v>
      </c>
    </row>
    <row r="57" spans="1:9">
      <c r="A57" s="163" t="s">
        <v>88</v>
      </c>
      <c r="B57" s="164"/>
      <c r="C57" s="165"/>
      <c r="D57" s="71" t="s">
        <v>149</v>
      </c>
      <c r="E57" s="68">
        <f>E58</f>
        <v>2508228.6700000004</v>
      </c>
      <c r="F57" s="68">
        <f>F58</f>
        <v>2908955.5199999996</v>
      </c>
      <c r="G57" s="68">
        <f>G58</f>
        <v>30955</v>
      </c>
      <c r="H57" s="68">
        <f>H58</f>
        <v>30955</v>
      </c>
      <c r="I57" s="68">
        <f>I58</f>
        <v>30955</v>
      </c>
    </row>
    <row r="58" spans="1:9">
      <c r="A58" s="166">
        <v>3</v>
      </c>
      <c r="B58" s="167"/>
      <c r="C58" s="168"/>
      <c r="D58" s="33" t="s">
        <v>10</v>
      </c>
      <c r="E58" s="67">
        <f>SUM(E59:E61)</f>
        <v>2508228.6700000004</v>
      </c>
      <c r="F58" s="67">
        <f>SUM(F59:F61)</f>
        <v>2908955.5199999996</v>
      </c>
      <c r="G58" s="67">
        <f>SUM(G59:G61)</f>
        <v>30955</v>
      </c>
      <c r="H58" s="67">
        <f>SUM(H59:H61)</f>
        <v>30955</v>
      </c>
      <c r="I58" s="67">
        <f>SUM(I59:I61)</f>
        <v>30955</v>
      </c>
    </row>
    <row r="59" spans="1:9">
      <c r="A59" s="169">
        <v>31</v>
      </c>
      <c r="B59" s="170"/>
      <c r="C59" s="171"/>
      <c r="D59" s="33" t="s">
        <v>11</v>
      </c>
      <c r="E59" s="67">
        <v>2438995.41</v>
      </c>
      <c r="F59" s="70">
        <v>2860062.61</v>
      </c>
      <c r="G59" s="70">
        <v>9320</v>
      </c>
      <c r="H59" s="70">
        <v>9320</v>
      </c>
      <c r="I59" s="70">
        <v>9320</v>
      </c>
    </row>
    <row r="60" spans="1:9">
      <c r="A60" s="169">
        <v>32</v>
      </c>
      <c r="B60" s="170"/>
      <c r="C60" s="171"/>
      <c r="D60" s="33" t="s">
        <v>22</v>
      </c>
      <c r="E60" s="74">
        <v>68985.66</v>
      </c>
      <c r="F60" s="74">
        <v>48505.36</v>
      </c>
      <c r="G60" s="74">
        <v>21635</v>
      </c>
      <c r="H60" s="74">
        <v>21635</v>
      </c>
      <c r="I60" s="74">
        <v>21635</v>
      </c>
    </row>
    <row r="61" spans="1:9">
      <c r="A61" s="169">
        <v>34</v>
      </c>
      <c r="B61" s="170"/>
      <c r="C61" s="171"/>
      <c r="D61" s="33" t="s">
        <v>70</v>
      </c>
      <c r="E61" s="74">
        <v>247.6</v>
      </c>
      <c r="F61" s="74">
        <v>387.55</v>
      </c>
      <c r="G61" s="74">
        <v>0</v>
      </c>
      <c r="H61" s="74">
        <v>0</v>
      </c>
      <c r="I61" s="74">
        <v>0</v>
      </c>
    </row>
    <row r="62" spans="1:9">
      <c r="A62" s="163" t="s">
        <v>131</v>
      </c>
      <c r="B62" s="164"/>
      <c r="C62" s="165"/>
      <c r="D62" s="84" t="s">
        <v>132</v>
      </c>
      <c r="E62" s="68">
        <f>E63</f>
        <v>2280</v>
      </c>
      <c r="F62" s="68">
        <f>F63</f>
        <v>0</v>
      </c>
      <c r="G62" s="68">
        <f>G63</f>
        <v>0</v>
      </c>
      <c r="H62" s="68">
        <f>H63</f>
        <v>0</v>
      </c>
      <c r="I62" s="68">
        <f>I63</f>
        <v>0</v>
      </c>
    </row>
    <row r="63" spans="1:9">
      <c r="A63" s="166">
        <v>3</v>
      </c>
      <c r="B63" s="167"/>
      <c r="C63" s="168"/>
      <c r="D63" s="85" t="s">
        <v>10</v>
      </c>
      <c r="E63" s="67">
        <f>SUM(E64:E64)</f>
        <v>2280</v>
      </c>
      <c r="F63" s="67">
        <f>SUM(F64:F64)</f>
        <v>0</v>
      </c>
      <c r="G63" s="67">
        <f>SUM(G64:G64)</f>
        <v>0</v>
      </c>
      <c r="H63" s="67">
        <f>SUM(H64:H64)</f>
        <v>0</v>
      </c>
      <c r="I63" s="67">
        <f>SUM(I64:I64)</f>
        <v>0</v>
      </c>
    </row>
    <row r="64" spans="1:9">
      <c r="A64" s="169">
        <v>32</v>
      </c>
      <c r="B64" s="170"/>
      <c r="C64" s="171"/>
      <c r="D64" s="85" t="s">
        <v>22</v>
      </c>
      <c r="E64" s="74">
        <v>2280</v>
      </c>
      <c r="F64" s="74">
        <v>0</v>
      </c>
      <c r="G64" s="74">
        <v>0</v>
      </c>
      <c r="H64" s="74">
        <v>0</v>
      </c>
      <c r="I64" s="74">
        <v>0</v>
      </c>
    </row>
    <row r="65" spans="1:9">
      <c r="A65" s="163" t="s">
        <v>86</v>
      </c>
      <c r="B65" s="164"/>
      <c r="C65" s="165"/>
      <c r="D65" s="71" t="s">
        <v>85</v>
      </c>
      <c r="E65" s="68">
        <f t="shared" ref="E65:I66" si="10">E66</f>
        <v>1722</v>
      </c>
      <c r="F65" s="68">
        <f t="shared" si="10"/>
        <v>300</v>
      </c>
      <c r="G65" s="68">
        <f t="shared" si="10"/>
        <v>300</v>
      </c>
      <c r="H65" s="68">
        <f t="shared" si="10"/>
        <v>300</v>
      </c>
      <c r="I65" s="68">
        <f t="shared" si="10"/>
        <v>300</v>
      </c>
    </row>
    <row r="66" spans="1:9">
      <c r="A66" s="166">
        <v>3</v>
      </c>
      <c r="B66" s="167"/>
      <c r="C66" s="168"/>
      <c r="D66" s="33" t="s">
        <v>10</v>
      </c>
      <c r="E66" s="67">
        <f t="shared" si="10"/>
        <v>1722</v>
      </c>
      <c r="F66" s="67">
        <f t="shared" si="10"/>
        <v>300</v>
      </c>
      <c r="G66" s="67">
        <f t="shared" si="10"/>
        <v>300</v>
      </c>
      <c r="H66" s="67">
        <f t="shared" si="10"/>
        <v>300</v>
      </c>
      <c r="I66" s="67">
        <f t="shared" si="10"/>
        <v>300</v>
      </c>
    </row>
    <row r="67" spans="1:9">
      <c r="A67" s="169">
        <v>32</v>
      </c>
      <c r="B67" s="170"/>
      <c r="C67" s="171"/>
      <c r="D67" s="33" t="s">
        <v>22</v>
      </c>
      <c r="E67" s="74">
        <v>1722</v>
      </c>
      <c r="F67" s="74">
        <v>300</v>
      </c>
      <c r="G67" s="74">
        <v>300</v>
      </c>
      <c r="H67" s="74">
        <v>300</v>
      </c>
      <c r="I67" s="74">
        <v>300</v>
      </c>
    </row>
    <row r="68" spans="1:9">
      <c r="A68" s="175" t="s">
        <v>108</v>
      </c>
      <c r="B68" s="176"/>
      <c r="C68" s="177"/>
      <c r="D68" s="121" t="s">
        <v>107</v>
      </c>
      <c r="E68" s="120">
        <f>SUM(E69+E73+E93)</f>
        <v>16603.559999999998</v>
      </c>
      <c r="F68" s="120">
        <f>SUM(F69+F73+F93)</f>
        <v>23723.360000000001</v>
      </c>
      <c r="G68" s="120">
        <f>SUM(G69+G73+G93)</f>
        <v>18984.93</v>
      </c>
      <c r="H68" s="120">
        <f>SUM(H69+H73+H93)</f>
        <v>18984.93</v>
      </c>
      <c r="I68" s="120">
        <f>SUM(I69+I73+I93)</f>
        <v>18984.93</v>
      </c>
    </row>
    <row r="69" spans="1:9" ht="14.5" customHeight="1">
      <c r="A69" s="172" t="s">
        <v>106</v>
      </c>
      <c r="B69" s="173"/>
      <c r="C69" s="174"/>
      <c r="D69" s="73" t="s">
        <v>105</v>
      </c>
      <c r="E69" s="66">
        <f t="shared" ref="E69:I71" si="11">E70</f>
        <v>5800</v>
      </c>
      <c r="F69" s="66">
        <f t="shared" si="11"/>
        <v>7200</v>
      </c>
      <c r="G69" s="66">
        <f t="shared" si="11"/>
        <v>3700</v>
      </c>
      <c r="H69" s="66">
        <f t="shared" si="11"/>
        <v>3700</v>
      </c>
      <c r="I69" s="66">
        <f t="shared" si="11"/>
        <v>3700</v>
      </c>
    </row>
    <row r="70" spans="1:9">
      <c r="A70" s="163" t="s">
        <v>101</v>
      </c>
      <c r="B70" s="164"/>
      <c r="C70" s="165"/>
      <c r="D70" s="71" t="s">
        <v>100</v>
      </c>
      <c r="E70" s="68">
        <f t="shared" si="11"/>
        <v>5800</v>
      </c>
      <c r="F70" s="68">
        <f t="shared" si="11"/>
        <v>7200</v>
      </c>
      <c r="G70" s="68">
        <f t="shared" si="11"/>
        <v>3700</v>
      </c>
      <c r="H70" s="68">
        <f t="shared" si="11"/>
        <v>3700</v>
      </c>
      <c r="I70" s="68">
        <f t="shared" si="11"/>
        <v>3700</v>
      </c>
    </row>
    <row r="71" spans="1:9">
      <c r="A71" s="166">
        <v>3</v>
      </c>
      <c r="B71" s="167"/>
      <c r="C71" s="168"/>
      <c r="D71" s="33" t="s">
        <v>10</v>
      </c>
      <c r="E71" s="67">
        <f t="shared" si="11"/>
        <v>5800</v>
      </c>
      <c r="F71" s="67">
        <f t="shared" si="11"/>
        <v>7200</v>
      </c>
      <c r="G71" s="67">
        <f t="shared" si="11"/>
        <v>3700</v>
      </c>
      <c r="H71" s="67">
        <f t="shared" si="11"/>
        <v>3700</v>
      </c>
      <c r="I71" s="67">
        <f t="shared" si="11"/>
        <v>3700</v>
      </c>
    </row>
    <row r="72" spans="1:9">
      <c r="A72" s="169">
        <v>32</v>
      </c>
      <c r="B72" s="170"/>
      <c r="C72" s="171"/>
      <c r="D72" s="33" t="s">
        <v>22</v>
      </c>
      <c r="E72" s="67">
        <v>5800</v>
      </c>
      <c r="F72" s="70">
        <v>7200</v>
      </c>
      <c r="G72" s="70">
        <v>3700</v>
      </c>
      <c r="H72" s="70">
        <v>3700</v>
      </c>
      <c r="I72" s="70">
        <v>3700</v>
      </c>
    </row>
    <row r="73" spans="1:9" ht="29.5" customHeight="1">
      <c r="A73" s="172" t="s">
        <v>104</v>
      </c>
      <c r="B73" s="173"/>
      <c r="C73" s="174"/>
      <c r="D73" s="73" t="s">
        <v>103</v>
      </c>
      <c r="E73" s="66">
        <f>SUM(E74+E80+E89)</f>
        <v>10497.56</v>
      </c>
      <c r="F73" s="66">
        <f>SUM(F74+F80+F89)</f>
        <v>16127.36</v>
      </c>
      <c r="G73" s="66">
        <f>SUM(G74+G77+G80+G84+G89)</f>
        <v>14888.93</v>
      </c>
      <c r="H73" s="66">
        <f t="shared" ref="H73:I73" si="12">SUM(H74+H77+H80+H84+H89)</f>
        <v>14888.93</v>
      </c>
      <c r="I73" s="66">
        <f t="shared" si="12"/>
        <v>14888.93</v>
      </c>
    </row>
    <row r="74" spans="1:9">
      <c r="A74" s="163" t="s">
        <v>101</v>
      </c>
      <c r="B74" s="164"/>
      <c r="C74" s="165"/>
      <c r="D74" s="71" t="s">
        <v>100</v>
      </c>
      <c r="E74" s="68">
        <f t="shared" ref="E74:I75" si="13">E75</f>
        <v>6356.44</v>
      </c>
      <c r="F74" s="68">
        <f t="shared" si="13"/>
        <v>6279.05</v>
      </c>
      <c r="G74" s="68">
        <f t="shared" si="13"/>
        <v>6987.86</v>
      </c>
      <c r="H74" s="68">
        <f t="shared" si="13"/>
        <v>6987.86</v>
      </c>
      <c r="I74" s="68">
        <f t="shared" si="13"/>
        <v>6987.86</v>
      </c>
    </row>
    <row r="75" spans="1:9">
      <c r="A75" s="166">
        <v>3</v>
      </c>
      <c r="B75" s="167"/>
      <c r="C75" s="168"/>
      <c r="D75" s="33" t="s">
        <v>10</v>
      </c>
      <c r="E75" s="67">
        <f t="shared" si="13"/>
        <v>6356.44</v>
      </c>
      <c r="F75" s="67">
        <f t="shared" si="13"/>
        <v>6279.05</v>
      </c>
      <c r="G75" s="67">
        <f t="shared" si="13"/>
        <v>6987.86</v>
      </c>
      <c r="H75" s="67">
        <f t="shared" si="13"/>
        <v>6987.86</v>
      </c>
      <c r="I75" s="67">
        <f t="shared" si="13"/>
        <v>6987.86</v>
      </c>
    </row>
    <row r="76" spans="1:9">
      <c r="A76" s="169">
        <v>31</v>
      </c>
      <c r="B76" s="170"/>
      <c r="C76" s="171"/>
      <c r="D76" s="33" t="s">
        <v>11</v>
      </c>
      <c r="E76" s="67">
        <v>6356.44</v>
      </c>
      <c r="F76" s="70">
        <v>6279.05</v>
      </c>
      <c r="G76" s="70">
        <v>6987.86</v>
      </c>
      <c r="H76" s="70">
        <v>6987.86</v>
      </c>
      <c r="I76" s="70">
        <v>6987.86</v>
      </c>
    </row>
    <row r="77" spans="1:9">
      <c r="A77" s="163" t="s">
        <v>147</v>
      </c>
      <c r="B77" s="164"/>
      <c r="C77" s="165"/>
      <c r="D77" s="95" t="s">
        <v>148</v>
      </c>
      <c r="E77" s="68">
        <f>E78</f>
        <v>0</v>
      </c>
      <c r="F77" s="68">
        <f>F78</f>
        <v>0</v>
      </c>
      <c r="G77" s="68">
        <f>G78</f>
        <v>5357.14</v>
      </c>
      <c r="H77" s="68">
        <f>H78</f>
        <v>5357.14</v>
      </c>
      <c r="I77" s="68">
        <f>I78</f>
        <v>5357.14</v>
      </c>
    </row>
    <row r="78" spans="1:9">
      <c r="A78" s="166">
        <v>3</v>
      </c>
      <c r="B78" s="167"/>
      <c r="C78" s="168"/>
      <c r="D78" s="96" t="s">
        <v>10</v>
      </c>
      <c r="E78" s="67">
        <f>E79</f>
        <v>0</v>
      </c>
      <c r="F78" s="67">
        <f t="shared" ref="F78:I78" si="14">F79</f>
        <v>0</v>
      </c>
      <c r="G78" s="67">
        <f t="shared" si="14"/>
        <v>5357.14</v>
      </c>
      <c r="H78" s="67">
        <f t="shared" si="14"/>
        <v>5357.14</v>
      </c>
      <c r="I78" s="67">
        <f t="shared" si="14"/>
        <v>5357.14</v>
      </c>
    </row>
    <row r="79" spans="1:9">
      <c r="A79" s="169">
        <v>31</v>
      </c>
      <c r="B79" s="170"/>
      <c r="C79" s="171"/>
      <c r="D79" s="96" t="s">
        <v>11</v>
      </c>
      <c r="E79" s="67">
        <v>0</v>
      </c>
      <c r="F79" s="70">
        <v>0</v>
      </c>
      <c r="G79" s="70">
        <v>5357.14</v>
      </c>
      <c r="H79" s="70">
        <v>5357.14</v>
      </c>
      <c r="I79" s="70">
        <v>5357.14</v>
      </c>
    </row>
    <row r="80" spans="1:9">
      <c r="A80" s="163" t="s">
        <v>102</v>
      </c>
      <c r="B80" s="164"/>
      <c r="C80" s="165"/>
      <c r="D80" s="71" t="s">
        <v>87</v>
      </c>
      <c r="E80" s="68">
        <f>E81</f>
        <v>3244.75</v>
      </c>
      <c r="F80" s="68">
        <f>F81</f>
        <v>5977.71</v>
      </c>
      <c r="G80" s="68">
        <f>G81</f>
        <v>0</v>
      </c>
      <c r="H80" s="68">
        <f>H81</f>
        <v>0</v>
      </c>
      <c r="I80" s="68">
        <f>I81</f>
        <v>0</v>
      </c>
    </row>
    <row r="81" spans="1:9">
      <c r="A81" s="166">
        <v>3</v>
      </c>
      <c r="B81" s="167"/>
      <c r="C81" s="168"/>
      <c r="D81" s="33" t="s">
        <v>10</v>
      </c>
      <c r="E81" s="67">
        <f>E82+E83</f>
        <v>3244.75</v>
      </c>
      <c r="F81" s="67">
        <f>F82+F83</f>
        <v>5977.71</v>
      </c>
      <c r="G81" s="67">
        <f>G82+G83</f>
        <v>0</v>
      </c>
      <c r="H81" s="67">
        <f>H82+H83</f>
        <v>0</v>
      </c>
      <c r="I81" s="67">
        <f>I82+I83</f>
        <v>0</v>
      </c>
    </row>
    <row r="82" spans="1:9">
      <c r="A82" s="169">
        <v>31</v>
      </c>
      <c r="B82" s="170"/>
      <c r="C82" s="171"/>
      <c r="D82" s="33" t="s">
        <v>11</v>
      </c>
      <c r="E82" s="67">
        <v>2980.85</v>
      </c>
      <c r="F82" s="70">
        <v>5518.84</v>
      </c>
      <c r="G82" s="70">
        <v>0</v>
      </c>
      <c r="H82" s="70">
        <v>0</v>
      </c>
      <c r="I82" s="70">
        <v>0</v>
      </c>
    </row>
    <row r="83" spans="1:9">
      <c r="A83" s="169">
        <v>32</v>
      </c>
      <c r="B83" s="170"/>
      <c r="C83" s="171"/>
      <c r="D83" s="33" t="s">
        <v>22</v>
      </c>
      <c r="E83" s="67">
        <v>263.89999999999998</v>
      </c>
      <c r="F83" s="70">
        <v>458.87</v>
      </c>
      <c r="G83" s="70">
        <v>0</v>
      </c>
      <c r="H83" s="70">
        <v>0</v>
      </c>
      <c r="I83" s="70">
        <v>0</v>
      </c>
    </row>
    <row r="84" spans="1:9">
      <c r="A84" s="163" t="s">
        <v>150</v>
      </c>
      <c r="B84" s="164"/>
      <c r="C84" s="165"/>
      <c r="D84" s="95" t="s">
        <v>151</v>
      </c>
      <c r="E84" s="68">
        <f>E86</f>
        <v>0</v>
      </c>
      <c r="F84" s="68">
        <f>F86</f>
        <v>0</v>
      </c>
      <c r="G84" s="68">
        <f>G86</f>
        <v>2543.9300000000003</v>
      </c>
      <c r="H84" s="68">
        <f>H86</f>
        <v>2543.9300000000003</v>
      </c>
      <c r="I84" s="68">
        <f>I86</f>
        <v>2543.9300000000003</v>
      </c>
    </row>
    <row r="85" spans="1:9">
      <c r="A85" s="163" t="s">
        <v>152</v>
      </c>
      <c r="B85" s="164"/>
      <c r="C85" s="165"/>
      <c r="D85" s="95" t="s">
        <v>153</v>
      </c>
      <c r="E85" s="68">
        <f>E86</f>
        <v>0</v>
      </c>
      <c r="F85" s="68">
        <f t="shared" ref="F85:I85" si="15">F86</f>
        <v>0</v>
      </c>
      <c r="G85" s="68">
        <f t="shared" si="15"/>
        <v>2543.9300000000003</v>
      </c>
      <c r="H85" s="68">
        <f t="shared" si="15"/>
        <v>2543.9300000000003</v>
      </c>
      <c r="I85" s="68">
        <f t="shared" si="15"/>
        <v>2543.9300000000003</v>
      </c>
    </row>
    <row r="86" spans="1:9">
      <c r="A86" s="166">
        <v>3</v>
      </c>
      <c r="B86" s="167"/>
      <c r="C86" s="168"/>
      <c r="D86" s="96" t="s">
        <v>10</v>
      </c>
      <c r="E86" s="67">
        <f>E87+E88</f>
        <v>0</v>
      </c>
      <c r="F86" s="67">
        <f>F87+F88</f>
        <v>0</v>
      </c>
      <c r="G86" s="67">
        <f>G87+G88</f>
        <v>2543.9300000000003</v>
      </c>
      <c r="H86" s="67">
        <f>H87+H88</f>
        <v>2543.9300000000003</v>
      </c>
      <c r="I86" s="67">
        <f>I87+I88</f>
        <v>2543.9300000000003</v>
      </c>
    </row>
    <row r="87" spans="1:9">
      <c r="A87" s="169">
        <v>31</v>
      </c>
      <c r="B87" s="170"/>
      <c r="C87" s="171"/>
      <c r="D87" s="96" t="s">
        <v>11</v>
      </c>
      <c r="E87" s="67">
        <v>0</v>
      </c>
      <c r="F87" s="70">
        <v>0</v>
      </c>
      <c r="G87" s="70">
        <v>1937.93</v>
      </c>
      <c r="H87" s="70">
        <v>1937.93</v>
      </c>
      <c r="I87" s="70">
        <v>1937.93</v>
      </c>
    </row>
    <row r="88" spans="1:9">
      <c r="A88" s="169">
        <v>32</v>
      </c>
      <c r="B88" s="170"/>
      <c r="C88" s="171"/>
      <c r="D88" s="96" t="s">
        <v>22</v>
      </c>
      <c r="E88" s="67">
        <v>0</v>
      </c>
      <c r="F88" s="70">
        <v>0</v>
      </c>
      <c r="G88" s="70">
        <v>606</v>
      </c>
      <c r="H88" s="70">
        <v>606</v>
      </c>
      <c r="I88" s="70">
        <v>606</v>
      </c>
    </row>
    <row r="89" spans="1:9">
      <c r="A89" s="163" t="s">
        <v>131</v>
      </c>
      <c r="B89" s="164"/>
      <c r="C89" s="165"/>
      <c r="D89" s="84" t="s">
        <v>133</v>
      </c>
      <c r="E89" s="68">
        <f>E90</f>
        <v>896.37</v>
      </c>
      <c r="F89" s="68">
        <f>F90</f>
        <v>3870.6</v>
      </c>
      <c r="G89" s="68">
        <f>G90</f>
        <v>0</v>
      </c>
      <c r="H89" s="68">
        <f>H90</f>
        <v>0</v>
      </c>
      <c r="I89" s="68">
        <f>I90</f>
        <v>0</v>
      </c>
    </row>
    <row r="90" spans="1:9">
      <c r="A90" s="166">
        <v>3</v>
      </c>
      <c r="B90" s="167"/>
      <c r="C90" s="168"/>
      <c r="D90" s="85" t="s">
        <v>10</v>
      </c>
      <c r="E90" s="67">
        <f>E91+E92</f>
        <v>896.37</v>
      </c>
      <c r="F90" s="67">
        <f>F91+F92</f>
        <v>3870.6</v>
      </c>
      <c r="G90" s="67">
        <f>G91+G92</f>
        <v>0</v>
      </c>
      <c r="H90" s="67">
        <f>H91+H92</f>
        <v>0</v>
      </c>
      <c r="I90" s="67">
        <f>I91+I92</f>
        <v>0</v>
      </c>
    </row>
    <row r="91" spans="1:9">
      <c r="A91" s="169">
        <v>31</v>
      </c>
      <c r="B91" s="170"/>
      <c r="C91" s="171"/>
      <c r="D91" s="85" t="s">
        <v>11</v>
      </c>
      <c r="E91" s="67">
        <v>771.64</v>
      </c>
      <c r="F91" s="70">
        <v>3738.42</v>
      </c>
      <c r="G91" s="70">
        <v>0</v>
      </c>
      <c r="H91" s="70">
        <v>0</v>
      </c>
      <c r="I91" s="70">
        <v>0</v>
      </c>
    </row>
    <row r="92" spans="1:9">
      <c r="A92" s="169">
        <v>32</v>
      </c>
      <c r="B92" s="170"/>
      <c r="C92" s="171"/>
      <c r="D92" s="85" t="s">
        <v>22</v>
      </c>
      <c r="E92" s="67">
        <v>124.73</v>
      </c>
      <c r="F92" s="70">
        <v>132.18</v>
      </c>
      <c r="G92" s="70">
        <v>0</v>
      </c>
      <c r="H92" s="70">
        <v>0</v>
      </c>
      <c r="I92" s="70">
        <v>0</v>
      </c>
    </row>
    <row r="93" spans="1:9" ht="14.5" customHeight="1">
      <c r="A93" s="172" t="s">
        <v>129</v>
      </c>
      <c r="B93" s="173"/>
      <c r="C93" s="174"/>
      <c r="D93" s="83" t="s">
        <v>130</v>
      </c>
      <c r="E93" s="66">
        <f>E97</f>
        <v>306</v>
      </c>
      <c r="F93" s="66">
        <f>F97</f>
        <v>396</v>
      </c>
      <c r="G93" s="66">
        <f>G94</f>
        <v>396</v>
      </c>
      <c r="H93" s="66">
        <f t="shared" ref="H93:I93" si="16">H94</f>
        <v>396</v>
      </c>
      <c r="I93" s="66">
        <f t="shared" si="16"/>
        <v>396</v>
      </c>
    </row>
    <row r="94" spans="1:9" ht="14.5" customHeight="1">
      <c r="A94" s="163" t="s">
        <v>147</v>
      </c>
      <c r="B94" s="164"/>
      <c r="C94" s="165"/>
      <c r="D94" s="95" t="s">
        <v>148</v>
      </c>
      <c r="E94" s="68">
        <f t="shared" ref="E94:I94" si="17">E95</f>
        <v>0</v>
      </c>
      <c r="F94" s="68">
        <f t="shared" si="17"/>
        <v>0</v>
      </c>
      <c r="G94" s="68">
        <f t="shared" si="17"/>
        <v>396</v>
      </c>
      <c r="H94" s="68">
        <f t="shared" si="17"/>
        <v>396</v>
      </c>
      <c r="I94" s="68">
        <f t="shared" si="17"/>
        <v>396</v>
      </c>
    </row>
    <row r="95" spans="1:9">
      <c r="A95" s="166">
        <v>3</v>
      </c>
      <c r="B95" s="167"/>
      <c r="C95" s="168"/>
      <c r="D95" s="96" t="s">
        <v>10</v>
      </c>
      <c r="E95" s="67">
        <f>SUM(E96:E96)</f>
        <v>0</v>
      </c>
      <c r="F95" s="67">
        <f>SUM(F96:F96)</f>
        <v>0</v>
      </c>
      <c r="G95" s="67">
        <f>SUM(G96:G96)</f>
        <v>396</v>
      </c>
      <c r="H95" s="67">
        <f>SUM(H96:H96)</f>
        <v>396</v>
      </c>
      <c r="I95" s="67">
        <f>SUM(I96:I96)</f>
        <v>396</v>
      </c>
    </row>
    <row r="96" spans="1:9" ht="25">
      <c r="A96" s="169">
        <v>38</v>
      </c>
      <c r="B96" s="170"/>
      <c r="C96" s="171"/>
      <c r="D96" s="96" t="s">
        <v>143</v>
      </c>
      <c r="E96" s="67">
        <v>0</v>
      </c>
      <c r="F96" s="70">
        <v>0</v>
      </c>
      <c r="G96" s="70">
        <v>396</v>
      </c>
      <c r="H96" s="70">
        <v>396</v>
      </c>
      <c r="I96" s="70">
        <v>396</v>
      </c>
    </row>
    <row r="97" spans="1:9" ht="14.5" customHeight="1">
      <c r="A97" s="163" t="s">
        <v>88</v>
      </c>
      <c r="B97" s="164"/>
      <c r="C97" s="165"/>
      <c r="D97" s="84" t="s">
        <v>87</v>
      </c>
      <c r="E97" s="68">
        <f t="shared" ref="E97:I97" si="18">E98</f>
        <v>306</v>
      </c>
      <c r="F97" s="68">
        <f t="shared" si="18"/>
        <v>396</v>
      </c>
      <c r="G97" s="68">
        <f t="shared" si="18"/>
        <v>0</v>
      </c>
      <c r="H97" s="68">
        <f t="shared" si="18"/>
        <v>0</v>
      </c>
      <c r="I97" s="68">
        <f t="shared" si="18"/>
        <v>0</v>
      </c>
    </row>
    <row r="98" spans="1:9">
      <c r="A98" s="166">
        <v>3</v>
      </c>
      <c r="B98" s="167"/>
      <c r="C98" s="168"/>
      <c r="D98" s="85" t="s">
        <v>10</v>
      </c>
      <c r="E98" s="67">
        <f>SUM(E99:E99)</f>
        <v>306</v>
      </c>
      <c r="F98" s="67">
        <f>SUM(F99:F99)</f>
        <v>396</v>
      </c>
      <c r="G98" s="67">
        <f>SUM(G99:G99)</f>
        <v>0</v>
      </c>
      <c r="H98" s="67">
        <f>SUM(H99:H99)</f>
        <v>0</v>
      </c>
      <c r="I98" s="67">
        <f>SUM(I99:I99)</f>
        <v>0</v>
      </c>
    </row>
    <row r="99" spans="1:9" ht="25">
      <c r="A99" s="169">
        <v>38</v>
      </c>
      <c r="B99" s="170"/>
      <c r="C99" s="171"/>
      <c r="D99" s="85" t="s">
        <v>143</v>
      </c>
      <c r="E99" s="67">
        <v>306</v>
      </c>
      <c r="F99" s="70">
        <v>396</v>
      </c>
      <c r="G99" s="70">
        <v>0</v>
      </c>
      <c r="H99" s="70">
        <v>0</v>
      </c>
      <c r="I99" s="72">
        <v>0</v>
      </c>
    </row>
    <row r="100" spans="1:9" ht="26">
      <c r="A100" s="175" t="s">
        <v>98</v>
      </c>
      <c r="B100" s="176"/>
      <c r="C100" s="177"/>
      <c r="D100" s="121" t="s">
        <v>97</v>
      </c>
      <c r="E100" s="120">
        <f>E101</f>
        <v>28983.82</v>
      </c>
      <c r="F100" s="120">
        <f>F101</f>
        <v>55428.7</v>
      </c>
      <c r="G100" s="120">
        <f t="shared" ref="G100:I100" si="19">G101</f>
        <v>29968.7</v>
      </c>
      <c r="H100" s="120">
        <f t="shared" si="19"/>
        <v>26968.7</v>
      </c>
      <c r="I100" s="120">
        <f t="shared" si="19"/>
        <v>26968.7</v>
      </c>
    </row>
    <row r="101" spans="1:9" ht="14.5" customHeight="1">
      <c r="A101" s="172" t="s">
        <v>96</v>
      </c>
      <c r="B101" s="173"/>
      <c r="C101" s="174"/>
      <c r="D101" s="73" t="s">
        <v>95</v>
      </c>
      <c r="E101" s="66">
        <f>E102+E105+E111+E117+E120</f>
        <v>28983.82</v>
      </c>
      <c r="F101" s="66">
        <f>F102+F105+F108+F111+F117+F120</f>
        <v>55428.7</v>
      </c>
      <c r="G101" s="66">
        <f>G102+G105+G108+G111+G114+G117+G120</f>
        <v>29968.7</v>
      </c>
      <c r="H101" s="66">
        <f>H102+H105+H108+H111+H114+H117+H120</f>
        <v>26968.7</v>
      </c>
      <c r="I101" s="66">
        <f>I102+I105+I108+I111+I114+I117+I120</f>
        <v>26968.7</v>
      </c>
    </row>
    <row r="102" spans="1:9" ht="21.65" customHeight="1">
      <c r="A102" s="163" t="s">
        <v>94</v>
      </c>
      <c r="B102" s="164"/>
      <c r="C102" s="165"/>
      <c r="D102" s="71" t="s">
        <v>93</v>
      </c>
      <c r="E102" s="68">
        <f t="shared" ref="E102:I103" si="20">E103</f>
        <v>0</v>
      </c>
      <c r="F102" s="68">
        <f t="shared" si="20"/>
        <v>333.7</v>
      </c>
      <c r="G102" s="68">
        <f t="shared" si="20"/>
        <v>333.7</v>
      </c>
      <c r="H102" s="68">
        <f t="shared" si="20"/>
        <v>333.7</v>
      </c>
      <c r="I102" s="68">
        <f t="shared" si="20"/>
        <v>333.7</v>
      </c>
    </row>
    <row r="103" spans="1:9" ht="15" customHeight="1">
      <c r="A103" s="166">
        <v>4</v>
      </c>
      <c r="B103" s="167"/>
      <c r="C103" s="168"/>
      <c r="D103" s="33" t="s">
        <v>12</v>
      </c>
      <c r="E103" s="67">
        <f t="shared" si="20"/>
        <v>0</v>
      </c>
      <c r="F103" s="67">
        <f t="shared" si="20"/>
        <v>333.7</v>
      </c>
      <c r="G103" s="67">
        <f t="shared" si="20"/>
        <v>333.7</v>
      </c>
      <c r="H103" s="67">
        <f t="shared" si="20"/>
        <v>333.7</v>
      </c>
      <c r="I103" s="67">
        <f t="shared" si="20"/>
        <v>333.7</v>
      </c>
    </row>
    <row r="104" spans="1:9">
      <c r="A104" s="169">
        <v>42</v>
      </c>
      <c r="B104" s="170"/>
      <c r="C104" s="171"/>
      <c r="D104" s="33" t="s">
        <v>30</v>
      </c>
      <c r="E104" s="67">
        <v>0</v>
      </c>
      <c r="F104" s="70">
        <v>333.7</v>
      </c>
      <c r="G104" s="70">
        <v>333.7</v>
      </c>
      <c r="H104" s="70">
        <v>333.7</v>
      </c>
      <c r="I104" s="70">
        <v>333.7</v>
      </c>
    </row>
    <row r="105" spans="1:9" ht="14.5" customHeight="1">
      <c r="A105" s="163" t="s">
        <v>92</v>
      </c>
      <c r="B105" s="164"/>
      <c r="C105" s="165"/>
      <c r="D105" s="71" t="s">
        <v>91</v>
      </c>
      <c r="E105" s="68">
        <f t="shared" ref="E105:I106" si="21">E106</f>
        <v>10530.73</v>
      </c>
      <c r="F105" s="68">
        <f t="shared" si="21"/>
        <v>15700</v>
      </c>
      <c r="G105" s="68">
        <f t="shared" si="21"/>
        <v>16140</v>
      </c>
      <c r="H105" s="68">
        <f t="shared" si="21"/>
        <v>16140</v>
      </c>
      <c r="I105" s="68">
        <f t="shared" si="21"/>
        <v>16140</v>
      </c>
    </row>
    <row r="106" spans="1:9" ht="19" customHeight="1">
      <c r="A106" s="166">
        <v>4</v>
      </c>
      <c r="B106" s="167"/>
      <c r="C106" s="168"/>
      <c r="D106" s="33" t="s">
        <v>12</v>
      </c>
      <c r="E106" s="67">
        <f t="shared" si="21"/>
        <v>10530.73</v>
      </c>
      <c r="F106" s="67">
        <f t="shared" si="21"/>
        <v>15700</v>
      </c>
      <c r="G106" s="67">
        <f t="shared" si="21"/>
        <v>16140</v>
      </c>
      <c r="H106" s="67">
        <f t="shared" si="21"/>
        <v>16140</v>
      </c>
      <c r="I106" s="67">
        <f t="shared" si="21"/>
        <v>16140</v>
      </c>
    </row>
    <row r="107" spans="1:9" ht="21" customHeight="1">
      <c r="A107" s="169">
        <v>42</v>
      </c>
      <c r="B107" s="170"/>
      <c r="C107" s="171"/>
      <c r="D107" s="33" t="s">
        <v>30</v>
      </c>
      <c r="E107" s="67">
        <v>10530.73</v>
      </c>
      <c r="F107" s="70">
        <v>15700</v>
      </c>
      <c r="G107" s="70">
        <v>16140</v>
      </c>
      <c r="H107" s="70">
        <v>16140</v>
      </c>
      <c r="I107" s="70">
        <v>16140</v>
      </c>
    </row>
    <row r="108" spans="1:9" ht="14.5" customHeight="1">
      <c r="A108" s="163" t="s">
        <v>110</v>
      </c>
      <c r="B108" s="164"/>
      <c r="C108" s="165"/>
      <c r="D108" s="93" t="s">
        <v>109</v>
      </c>
      <c r="E108" s="68">
        <f t="shared" ref="E108:I109" si="22">E109</f>
        <v>0</v>
      </c>
      <c r="F108" s="68">
        <f t="shared" si="22"/>
        <v>18900</v>
      </c>
      <c r="G108" s="68">
        <f t="shared" si="22"/>
        <v>0</v>
      </c>
      <c r="H108" s="68">
        <f t="shared" si="22"/>
        <v>0</v>
      </c>
      <c r="I108" s="68">
        <f t="shared" si="22"/>
        <v>0</v>
      </c>
    </row>
    <row r="109" spans="1:9" ht="18" customHeight="1">
      <c r="A109" s="166">
        <v>4</v>
      </c>
      <c r="B109" s="167"/>
      <c r="C109" s="168"/>
      <c r="D109" s="94" t="s">
        <v>12</v>
      </c>
      <c r="E109" s="67">
        <f t="shared" si="22"/>
        <v>0</v>
      </c>
      <c r="F109" s="67">
        <f t="shared" si="22"/>
        <v>18900</v>
      </c>
      <c r="G109" s="67">
        <f t="shared" si="22"/>
        <v>0</v>
      </c>
      <c r="H109" s="67">
        <f t="shared" si="22"/>
        <v>0</v>
      </c>
      <c r="I109" s="67">
        <f t="shared" si="22"/>
        <v>0</v>
      </c>
    </row>
    <row r="110" spans="1:9" ht="18.5" customHeight="1">
      <c r="A110" s="169">
        <v>42</v>
      </c>
      <c r="B110" s="170"/>
      <c r="C110" s="171"/>
      <c r="D110" s="94" t="s">
        <v>30</v>
      </c>
      <c r="E110" s="67">
        <v>0</v>
      </c>
      <c r="F110" s="70">
        <v>18900</v>
      </c>
      <c r="G110" s="70">
        <v>0</v>
      </c>
      <c r="H110" s="70">
        <v>0</v>
      </c>
      <c r="I110" s="72">
        <v>0</v>
      </c>
    </row>
    <row r="111" spans="1:9" ht="14.5" customHeight="1">
      <c r="A111" s="163" t="s">
        <v>90</v>
      </c>
      <c r="B111" s="164"/>
      <c r="C111" s="165"/>
      <c r="D111" s="71" t="s">
        <v>89</v>
      </c>
      <c r="E111" s="68">
        <f t="shared" ref="E111:I112" si="23">E112</f>
        <v>7000</v>
      </c>
      <c r="F111" s="68">
        <f t="shared" si="23"/>
        <v>10000</v>
      </c>
      <c r="G111" s="68">
        <f t="shared" si="23"/>
        <v>3000</v>
      </c>
      <c r="H111" s="68">
        <f t="shared" si="23"/>
        <v>0</v>
      </c>
      <c r="I111" s="68">
        <f t="shared" si="23"/>
        <v>0</v>
      </c>
    </row>
    <row r="112" spans="1:9" ht="18" customHeight="1">
      <c r="A112" s="166">
        <v>4</v>
      </c>
      <c r="B112" s="167"/>
      <c r="C112" s="168"/>
      <c r="D112" s="33" t="s">
        <v>12</v>
      </c>
      <c r="E112" s="67">
        <f t="shared" si="23"/>
        <v>7000</v>
      </c>
      <c r="F112" s="67">
        <f t="shared" si="23"/>
        <v>10000</v>
      </c>
      <c r="G112" s="67">
        <f t="shared" si="23"/>
        <v>3000</v>
      </c>
      <c r="H112" s="67">
        <f t="shared" si="23"/>
        <v>0</v>
      </c>
      <c r="I112" s="67">
        <f t="shared" si="23"/>
        <v>0</v>
      </c>
    </row>
    <row r="113" spans="1:9">
      <c r="A113" s="169">
        <v>42</v>
      </c>
      <c r="B113" s="170"/>
      <c r="C113" s="171"/>
      <c r="D113" s="33" t="s">
        <v>30</v>
      </c>
      <c r="E113" s="67">
        <v>7000</v>
      </c>
      <c r="F113" s="70">
        <v>10000</v>
      </c>
      <c r="G113" s="70">
        <v>3000</v>
      </c>
      <c r="H113" s="70">
        <v>0</v>
      </c>
      <c r="I113" s="70">
        <v>0</v>
      </c>
    </row>
    <row r="114" spans="1:9" ht="14.5" customHeight="1">
      <c r="A114" s="163" t="s">
        <v>147</v>
      </c>
      <c r="B114" s="164"/>
      <c r="C114" s="165"/>
      <c r="D114" s="95" t="s">
        <v>148</v>
      </c>
      <c r="E114" s="68">
        <f t="shared" ref="E114:I115" si="24">E115</f>
        <v>0</v>
      </c>
      <c r="F114" s="68">
        <f t="shared" si="24"/>
        <v>0</v>
      </c>
      <c r="G114" s="68">
        <f t="shared" si="24"/>
        <v>365</v>
      </c>
      <c r="H114" s="68">
        <f t="shared" si="24"/>
        <v>365</v>
      </c>
      <c r="I114" s="68">
        <f t="shared" si="24"/>
        <v>365</v>
      </c>
    </row>
    <row r="115" spans="1:9" ht="16" customHeight="1">
      <c r="A115" s="166">
        <v>4</v>
      </c>
      <c r="B115" s="167"/>
      <c r="C115" s="168"/>
      <c r="D115" s="96" t="s">
        <v>12</v>
      </c>
      <c r="E115" s="67">
        <f t="shared" si="24"/>
        <v>0</v>
      </c>
      <c r="F115" s="67">
        <f t="shared" si="24"/>
        <v>0</v>
      </c>
      <c r="G115" s="67">
        <f t="shared" si="24"/>
        <v>365</v>
      </c>
      <c r="H115" s="67">
        <f t="shared" si="24"/>
        <v>365</v>
      </c>
      <c r="I115" s="67">
        <f t="shared" si="24"/>
        <v>365</v>
      </c>
    </row>
    <row r="116" spans="1:9">
      <c r="A116" s="169">
        <v>42</v>
      </c>
      <c r="B116" s="170"/>
      <c r="C116" s="171"/>
      <c r="D116" s="96" t="s">
        <v>30</v>
      </c>
      <c r="E116" s="67">
        <v>0</v>
      </c>
      <c r="F116" s="70">
        <v>0</v>
      </c>
      <c r="G116" s="70">
        <v>365</v>
      </c>
      <c r="H116" s="70">
        <v>365</v>
      </c>
      <c r="I116" s="70">
        <v>365</v>
      </c>
    </row>
    <row r="117" spans="1:9" ht="14.5" customHeight="1">
      <c r="A117" s="163" t="s">
        <v>88</v>
      </c>
      <c r="B117" s="164"/>
      <c r="C117" s="165"/>
      <c r="D117" s="71" t="s">
        <v>87</v>
      </c>
      <c r="E117" s="68">
        <f t="shared" ref="E117:I118" si="25">E118</f>
        <v>11453.09</v>
      </c>
      <c r="F117" s="68">
        <f t="shared" si="25"/>
        <v>10365</v>
      </c>
      <c r="G117" s="68">
        <f t="shared" si="25"/>
        <v>10000</v>
      </c>
      <c r="H117" s="68">
        <f t="shared" si="25"/>
        <v>10000</v>
      </c>
      <c r="I117" s="68">
        <f t="shared" si="25"/>
        <v>10000</v>
      </c>
    </row>
    <row r="118" spans="1:9" ht="16" customHeight="1">
      <c r="A118" s="166">
        <v>4</v>
      </c>
      <c r="B118" s="167"/>
      <c r="C118" s="168"/>
      <c r="D118" s="33" t="s">
        <v>12</v>
      </c>
      <c r="E118" s="67">
        <f t="shared" si="25"/>
        <v>11453.09</v>
      </c>
      <c r="F118" s="67">
        <f t="shared" si="25"/>
        <v>10365</v>
      </c>
      <c r="G118" s="67">
        <f t="shared" si="25"/>
        <v>10000</v>
      </c>
      <c r="H118" s="67">
        <f t="shared" si="25"/>
        <v>10000</v>
      </c>
      <c r="I118" s="67">
        <f t="shared" si="25"/>
        <v>10000</v>
      </c>
    </row>
    <row r="119" spans="1:9">
      <c r="A119" s="169">
        <v>42</v>
      </c>
      <c r="B119" s="170"/>
      <c r="C119" s="171"/>
      <c r="D119" s="33" t="s">
        <v>30</v>
      </c>
      <c r="E119" s="67">
        <v>11453.09</v>
      </c>
      <c r="F119" s="70">
        <v>10365</v>
      </c>
      <c r="G119" s="70">
        <v>10000</v>
      </c>
      <c r="H119" s="70">
        <v>10000</v>
      </c>
      <c r="I119" s="70">
        <v>10000</v>
      </c>
    </row>
    <row r="120" spans="1:9">
      <c r="A120" s="163" t="s">
        <v>86</v>
      </c>
      <c r="B120" s="164"/>
      <c r="C120" s="165"/>
      <c r="D120" s="69" t="s">
        <v>85</v>
      </c>
      <c r="E120" s="68">
        <f t="shared" ref="E120:I121" si="26">E121</f>
        <v>0</v>
      </c>
      <c r="F120" s="68">
        <f t="shared" si="26"/>
        <v>130</v>
      </c>
      <c r="G120" s="68">
        <f t="shared" si="26"/>
        <v>130</v>
      </c>
      <c r="H120" s="68">
        <f t="shared" si="26"/>
        <v>130</v>
      </c>
      <c r="I120" s="68">
        <f t="shared" si="26"/>
        <v>130</v>
      </c>
    </row>
    <row r="121" spans="1:9">
      <c r="A121" s="166">
        <v>4</v>
      </c>
      <c r="B121" s="167"/>
      <c r="C121" s="168"/>
      <c r="D121" s="33" t="s">
        <v>12</v>
      </c>
      <c r="E121" s="67">
        <f t="shared" si="26"/>
        <v>0</v>
      </c>
      <c r="F121" s="67">
        <f t="shared" si="26"/>
        <v>130</v>
      </c>
      <c r="G121" s="67">
        <f t="shared" si="26"/>
        <v>130</v>
      </c>
      <c r="H121" s="67">
        <f t="shared" si="26"/>
        <v>130</v>
      </c>
      <c r="I121" s="67">
        <f t="shared" si="26"/>
        <v>130</v>
      </c>
    </row>
    <row r="122" spans="1:9">
      <c r="A122" s="190">
        <v>42</v>
      </c>
      <c r="B122" s="190"/>
      <c r="C122" s="190"/>
      <c r="D122" s="33" t="s">
        <v>30</v>
      </c>
      <c r="E122" s="67">
        <v>0</v>
      </c>
      <c r="F122" s="67">
        <v>130</v>
      </c>
      <c r="G122" s="67">
        <v>130</v>
      </c>
      <c r="H122" s="67">
        <v>130</v>
      </c>
      <c r="I122" s="67">
        <v>130</v>
      </c>
    </row>
    <row r="123" spans="1:9">
      <c r="A123" s="187" t="s">
        <v>84</v>
      </c>
      <c r="B123" s="188"/>
      <c r="C123" s="188"/>
      <c r="D123" s="189"/>
      <c r="E123" s="66">
        <f>E22+E27+E68+E100</f>
        <v>2803598.0000000005</v>
      </c>
      <c r="F123" s="66">
        <f>F22+F27+F68+F100</f>
        <v>3280175.6699999995</v>
      </c>
      <c r="G123" s="66">
        <f>G22+G27+G68+G100</f>
        <v>3074644.6300000004</v>
      </c>
      <c r="H123" s="66">
        <f t="shared" ref="H123:I123" si="27">H22+H27+H68+H100</f>
        <v>3069644.6300000004</v>
      </c>
      <c r="I123" s="66">
        <f t="shared" si="27"/>
        <v>3069644.6300000004</v>
      </c>
    </row>
  </sheetData>
  <autoFilter ref="A1:C123">
    <filterColumn colId="0" showButton="0"/>
    <filterColumn colId="1" showButton="0"/>
  </autoFilter>
  <mergeCells count="121">
    <mergeCell ref="A38:C38"/>
    <mergeCell ref="A32:C32"/>
    <mergeCell ref="A33:C33"/>
    <mergeCell ref="A34:C34"/>
    <mergeCell ref="A123:D123"/>
    <mergeCell ref="A68:C68"/>
    <mergeCell ref="A69:C69"/>
    <mergeCell ref="A70:C70"/>
    <mergeCell ref="A71:C71"/>
    <mergeCell ref="A72:C72"/>
    <mergeCell ref="A103:C103"/>
    <mergeCell ref="A104:C104"/>
    <mergeCell ref="A102:C102"/>
    <mergeCell ref="A122:C122"/>
    <mergeCell ref="A121:C121"/>
    <mergeCell ref="A75:C75"/>
    <mergeCell ref="A76:C76"/>
    <mergeCell ref="A83:C83"/>
    <mergeCell ref="A80:C80"/>
    <mergeCell ref="A81:C81"/>
    <mergeCell ref="A46:C46"/>
    <mergeCell ref="A108:C108"/>
    <mergeCell ref="A109:C109"/>
    <mergeCell ref="A110:C110"/>
    <mergeCell ref="A42:C42"/>
    <mergeCell ref="A40:C40"/>
    <mergeCell ref="A41:C41"/>
    <mergeCell ref="A43:C43"/>
    <mergeCell ref="A47:C47"/>
    <mergeCell ref="A44:C44"/>
    <mergeCell ref="A45:C45"/>
    <mergeCell ref="A1:I1"/>
    <mergeCell ref="A3:I3"/>
    <mergeCell ref="A5:C5"/>
    <mergeCell ref="A22:C22"/>
    <mergeCell ref="A23:C23"/>
    <mergeCell ref="A39:C39"/>
    <mergeCell ref="A24:C24"/>
    <mergeCell ref="A25:C25"/>
    <mergeCell ref="A26:C26"/>
    <mergeCell ref="A27:C27"/>
    <mergeCell ref="A28:C28"/>
    <mergeCell ref="A29:C29"/>
    <mergeCell ref="A37:C37"/>
    <mergeCell ref="A30:C30"/>
    <mergeCell ref="A31:C31"/>
    <mergeCell ref="A35:C35"/>
    <mergeCell ref="A36:C36"/>
    <mergeCell ref="A51:C51"/>
    <mergeCell ref="A52:C52"/>
    <mergeCell ref="A48:C48"/>
    <mergeCell ref="A49:C49"/>
    <mergeCell ref="A50:C50"/>
    <mergeCell ref="A120:C120"/>
    <mergeCell ref="A119:C119"/>
    <mergeCell ref="A107:C107"/>
    <mergeCell ref="A111:C111"/>
    <mergeCell ref="A112:C112"/>
    <mergeCell ref="A113:C113"/>
    <mergeCell ref="A117:C117"/>
    <mergeCell ref="A91:C91"/>
    <mergeCell ref="A92:C92"/>
    <mergeCell ref="A57:C57"/>
    <mergeCell ref="A58:C58"/>
    <mergeCell ref="A61:C61"/>
    <mergeCell ref="A59:C59"/>
    <mergeCell ref="A65:C65"/>
    <mergeCell ref="A66:C66"/>
    <mergeCell ref="A67:C67"/>
    <mergeCell ref="A82:C82"/>
    <mergeCell ref="A93:C93"/>
    <mergeCell ref="A97:C97"/>
    <mergeCell ref="A118:C118"/>
    <mergeCell ref="A60:C60"/>
    <mergeCell ref="A73:C73"/>
    <mergeCell ref="A74:C74"/>
    <mergeCell ref="A98:C98"/>
    <mergeCell ref="A99:C99"/>
    <mergeCell ref="A62:C62"/>
    <mergeCell ref="A63:C63"/>
    <mergeCell ref="A64:C64"/>
    <mergeCell ref="A89:C89"/>
    <mergeCell ref="A90:C90"/>
    <mergeCell ref="A100:C100"/>
    <mergeCell ref="A101:C101"/>
    <mergeCell ref="A77:C77"/>
    <mergeCell ref="A78:C78"/>
    <mergeCell ref="A79:C79"/>
    <mergeCell ref="A84:C84"/>
    <mergeCell ref="A86:C86"/>
    <mergeCell ref="A53:C53"/>
    <mergeCell ref="A54:C54"/>
    <mergeCell ref="A55:C55"/>
    <mergeCell ref="A56:C56"/>
    <mergeCell ref="A105:C105"/>
    <mergeCell ref="A96:C96"/>
    <mergeCell ref="A114:C114"/>
    <mergeCell ref="A115:C115"/>
    <mergeCell ref="A116:C116"/>
    <mergeCell ref="A87:C87"/>
    <mergeCell ref="A88:C88"/>
    <mergeCell ref="A85:C85"/>
    <mergeCell ref="A94:C94"/>
    <mergeCell ref="A95:C95"/>
    <mergeCell ref="A106:C106"/>
    <mergeCell ref="A6:C6"/>
    <mergeCell ref="A8:C8"/>
    <mergeCell ref="A10:C10"/>
    <mergeCell ref="A11:C11"/>
    <mergeCell ref="A12:C12"/>
    <mergeCell ref="A20:C20"/>
    <mergeCell ref="A21:C21"/>
    <mergeCell ref="A7:C7"/>
    <mergeCell ref="A9:C9"/>
    <mergeCell ref="A15:C15"/>
    <mergeCell ref="A14:C14"/>
    <mergeCell ref="A17:C17"/>
    <mergeCell ref="A16:C16"/>
    <mergeCell ref="A18:C18"/>
    <mergeCell ref="A19:C19"/>
    <mergeCell ref="A13:C13"/>
  </mergeCells>
  <pageMargins left="0.70866141732283472" right="0.70866141732283472" top="0.74803149606299213" bottom="0.55118110236220474" header="0.31496062992125984" footer="0.31496062992125984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</dc:creator>
  <cp:lastModifiedBy>Eva</cp:lastModifiedBy>
  <cp:lastPrinted>2025-10-20T14:59:08Z</cp:lastPrinted>
  <dcterms:created xsi:type="dcterms:W3CDTF">2022-08-12T12:51:27Z</dcterms:created>
  <dcterms:modified xsi:type="dcterms:W3CDTF">2025-11-10T11:59:50Z</dcterms:modified>
</cp:coreProperties>
</file>