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4.12.2017\financijski izvještaj o izvršenju\2024\1-31.12.2024\"/>
    </mc:Choice>
  </mc:AlternateContent>
  <bookViews>
    <workbookView xWindow="0" yWindow="0" windowWidth="28800" windowHeight="12230"/>
  </bookViews>
  <sheets>
    <sheet name="SAŽETAK OPĆEG DIJELA" sheetId="18" r:id="rId1"/>
    <sheet name="Prihodi i rashodi po ekonomskoj" sheetId="13" r:id="rId2"/>
    <sheet name="Prihodi i rashodi PREMA IF" sheetId="17" r:id="rId3"/>
    <sheet name="Rashodi -funkcijska" sheetId="9" r:id="rId4"/>
    <sheet name="RAČUN FINANCIRANJA EK" sheetId="19" r:id="rId5"/>
    <sheet name="RAČUN FINANCIRANJA IF " sheetId="20" r:id="rId6"/>
    <sheet name="POSEBNI DIO  EK,FUN I IF " sheetId="21" r:id="rId7"/>
  </sheets>
  <definedNames>
    <definedName name="_xlnm._FilterDatabase" localSheetId="6" hidden="1">'POSEBNI DIO  EK,FUN I IF '!$A$32:$A$260</definedName>
    <definedName name="_xlnm.Print_Area" localSheetId="6">'POSEBNI DIO  EK,FUN I IF '!$A$1:$D$260</definedName>
    <definedName name="_xlnm.Print_Area" localSheetId="1">'Prihodi i rashodi po ekonomskoj'!$A$1:$G$112</definedName>
    <definedName name="_xlnm.Print_Area" localSheetId="2">'Prihodi i rashodi PREMA IF'!$A$1:$F$52</definedName>
  </definedNames>
  <calcPr calcId="162913"/>
</workbook>
</file>

<file path=xl/calcChain.xml><?xml version="1.0" encoding="utf-8"?>
<calcChain xmlns="http://schemas.openxmlformats.org/spreadsheetml/2006/main">
  <c r="F87" i="13" l="1"/>
  <c r="F88" i="13"/>
  <c r="F89" i="13"/>
  <c r="E36" i="18" l="1"/>
  <c r="C44" i="21" l="1"/>
  <c r="C43" i="21" s="1"/>
  <c r="D251" i="21"/>
  <c r="C251" i="21"/>
  <c r="C252" i="21"/>
  <c r="C253" i="21"/>
  <c r="C256" i="21"/>
  <c r="C254" i="21"/>
  <c r="C248" i="21"/>
  <c r="C236" i="21"/>
  <c r="C171" i="21"/>
  <c r="C53" i="21"/>
  <c r="B44" i="21"/>
  <c r="B45" i="21"/>
  <c r="B46" i="21"/>
  <c r="C46" i="21"/>
  <c r="C47" i="21"/>
  <c r="D47" i="21" s="1"/>
  <c r="C48" i="21"/>
  <c r="E40" i="17"/>
  <c r="E18" i="17"/>
  <c r="G21" i="17"/>
  <c r="E87" i="13"/>
  <c r="F8" i="18"/>
  <c r="D46" i="21" l="1"/>
  <c r="C31" i="17"/>
  <c r="C102" i="13"/>
  <c r="C36" i="13"/>
  <c r="C45" i="21" l="1"/>
  <c r="D45" i="21" s="1"/>
  <c r="F12" i="18"/>
  <c r="F11" i="18"/>
  <c r="C38" i="21" l="1"/>
  <c r="C37" i="21" s="1"/>
  <c r="D38" i="21"/>
  <c r="D39" i="21"/>
  <c r="D40" i="21"/>
  <c r="D52" i="21"/>
  <c r="D53" i="21"/>
  <c r="C54" i="21"/>
  <c r="C56" i="21"/>
  <c r="D56" i="21" s="1"/>
  <c r="B60" i="21"/>
  <c r="B59" i="21" s="1"/>
  <c r="C62" i="21"/>
  <c r="C64" i="21"/>
  <c r="C67" i="21"/>
  <c r="C71" i="21"/>
  <c r="C78" i="21"/>
  <c r="C88" i="21"/>
  <c r="C90" i="21"/>
  <c r="C97" i="21"/>
  <c r="C96" i="21" s="1"/>
  <c r="D96" i="21" s="1"/>
  <c r="B103" i="21"/>
  <c r="C106" i="21"/>
  <c r="C109" i="21"/>
  <c r="C113" i="21"/>
  <c r="C121" i="21"/>
  <c r="B124" i="21"/>
  <c r="B123" i="21" s="1"/>
  <c r="C126" i="21"/>
  <c r="C128" i="21"/>
  <c r="B133" i="21"/>
  <c r="B132" i="21" s="1"/>
  <c r="C135" i="21"/>
  <c r="C138" i="21"/>
  <c r="C140" i="21"/>
  <c r="C144" i="21"/>
  <c r="C151" i="21"/>
  <c r="C155" i="21"/>
  <c r="C157" i="21"/>
  <c r="C162" i="21"/>
  <c r="C161" i="21" s="1"/>
  <c r="D161" i="21" s="1"/>
  <c r="B165" i="21"/>
  <c r="B164" i="21" s="1"/>
  <c r="C167" i="21"/>
  <c r="C175" i="21"/>
  <c r="B177" i="21"/>
  <c r="C180" i="21"/>
  <c r="C179" i="21" s="1"/>
  <c r="B185" i="21"/>
  <c r="B184" i="21" s="1"/>
  <c r="B183" i="21" s="1"/>
  <c r="C187" i="21"/>
  <c r="C186" i="21" s="1"/>
  <c r="B192" i="21"/>
  <c r="B191" i="21" s="1"/>
  <c r="C194" i="21"/>
  <c r="C193" i="21" s="1"/>
  <c r="B199" i="21"/>
  <c r="B198" i="21" s="1"/>
  <c r="C201" i="21"/>
  <c r="C203" i="21"/>
  <c r="C205" i="21"/>
  <c r="C208" i="21"/>
  <c r="C207" i="21" s="1"/>
  <c r="D207" i="21" s="1"/>
  <c r="B211" i="21"/>
  <c r="B210" i="21" s="1"/>
  <c r="C213" i="21"/>
  <c r="C215" i="21"/>
  <c r="C218" i="21"/>
  <c r="C217" i="21" s="1"/>
  <c r="D217" i="21" s="1"/>
  <c r="B222" i="21"/>
  <c r="B221" i="21" s="1"/>
  <c r="B220" i="21" s="1"/>
  <c r="C222" i="21"/>
  <c r="C221" i="21" s="1"/>
  <c r="D223" i="21"/>
  <c r="C224" i="21"/>
  <c r="D228" i="21"/>
  <c r="D229" i="21"/>
  <c r="D230" i="21"/>
  <c r="B234" i="21"/>
  <c r="B233" i="21" s="1"/>
  <c r="C241" i="21"/>
  <c r="C235" i="21" s="1"/>
  <c r="D235" i="21" s="1"/>
  <c r="B246" i="21"/>
  <c r="B245" i="21" s="1"/>
  <c r="C247" i="21"/>
  <c r="B252" i="21"/>
  <c r="B251" i="21" s="1"/>
  <c r="C200" i="21" l="1"/>
  <c r="C199" i="21" s="1"/>
  <c r="C143" i="21"/>
  <c r="D143" i="21" s="1"/>
  <c r="C134" i="21"/>
  <c r="D222" i="21"/>
  <c r="C61" i="21"/>
  <c r="D61" i="21" s="1"/>
  <c r="D193" i="21"/>
  <c r="C192" i="21"/>
  <c r="D192" i="21" s="1"/>
  <c r="C178" i="21"/>
  <c r="C177" i="21" s="1"/>
  <c r="D177" i="21" s="1"/>
  <c r="D179" i="21"/>
  <c r="C234" i="21"/>
  <c r="D234" i="21" s="1"/>
  <c r="C166" i="21"/>
  <c r="C165" i="21" s="1"/>
  <c r="C66" i="21"/>
  <c r="D66" i="21" s="1"/>
  <c r="C105" i="21"/>
  <c r="C104" i="21" s="1"/>
  <c r="C212" i="21"/>
  <c r="D212" i="21" s="1"/>
  <c r="C125" i="21"/>
  <c r="D125" i="21" s="1"/>
  <c r="D178" i="21"/>
  <c r="B43" i="21"/>
  <c r="C185" i="21"/>
  <c r="D186" i="21"/>
  <c r="B227" i="21"/>
  <c r="B226" i="21" s="1"/>
  <c r="C36" i="21"/>
  <c r="D37" i="21"/>
  <c r="B190" i="21"/>
  <c r="B182" i="21" s="1"/>
  <c r="C220" i="21"/>
  <c r="D220" i="21" s="1"/>
  <c r="D221" i="21"/>
  <c r="C246" i="21"/>
  <c r="D247" i="21"/>
  <c r="C191" i="21"/>
  <c r="C51" i="21"/>
  <c r="C233" i="21" l="1"/>
  <c r="D233" i="21" s="1"/>
  <c r="C211" i="21"/>
  <c r="D211" i="21" s="1"/>
  <c r="D200" i="21"/>
  <c r="C133" i="21"/>
  <c r="D133" i="21" s="1"/>
  <c r="D134" i="21"/>
  <c r="C124" i="21"/>
  <c r="C123" i="21" s="1"/>
  <c r="D123" i="21" s="1"/>
  <c r="D166" i="21"/>
  <c r="D105" i="21"/>
  <c r="C60" i="21"/>
  <c r="C59" i="21" s="1"/>
  <c r="D59" i="21" s="1"/>
  <c r="D36" i="21"/>
  <c r="D199" i="21"/>
  <c r="C198" i="21"/>
  <c r="D198" i="21" s="1"/>
  <c r="D104" i="21"/>
  <c r="C103" i="21"/>
  <c r="D103" i="21" s="1"/>
  <c r="D165" i="21"/>
  <c r="C164" i="21"/>
  <c r="D164" i="21" s="1"/>
  <c r="C50" i="21"/>
  <c r="D51" i="21"/>
  <c r="D191" i="21"/>
  <c r="D246" i="21"/>
  <c r="C245" i="21"/>
  <c r="D245" i="21" s="1"/>
  <c r="C184" i="21"/>
  <c r="D185" i="21"/>
  <c r="B34" i="21"/>
  <c r="C210" i="21" l="1"/>
  <c r="D210" i="21" s="1"/>
  <c r="C132" i="21"/>
  <c r="D132" i="21" s="1"/>
  <c r="D124" i="21"/>
  <c r="D60" i="21"/>
  <c r="C227" i="21"/>
  <c r="C226" i="21" s="1"/>
  <c r="D226" i="21" s="1"/>
  <c r="D184" i="21"/>
  <c r="C183" i="21"/>
  <c r="D50" i="21"/>
  <c r="D227" i="21" l="1"/>
  <c r="C190" i="21"/>
  <c r="D190" i="21" s="1"/>
  <c r="D44" i="21"/>
  <c r="D183" i="21"/>
  <c r="C182" i="21" l="1"/>
  <c r="D182" i="21" s="1"/>
  <c r="D43" i="21"/>
  <c r="C34" i="21"/>
  <c r="D34" i="21" s="1"/>
  <c r="C11" i="20" l="1"/>
  <c r="C11" i="19"/>
  <c r="D40" i="17"/>
  <c r="D18" i="17"/>
  <c r="D90" i="13" l="1"/>
  <c r="G8" i="18" l="1"/>
  <c r="B10" i="18"/>
  <c r="C10" i="18"/>
  <c r="C14" i="18" s="1"/>
  <c r="D10" i="18"/>
  <c r="E10" i="18"/>
  <c r="F10" i="18" s="1"/>
  <c r="G11" i="18"/>
  <c r="G12" i="18"/>
  <c r="B13" i="18"/>
  <c r="C13" i="18"/>
  <c r="D13" i="18"/>
  <c r="D14" i="18" s="1"/>
  <c r="E13" i="18"/>
  <c r="B27" i="18"/>
  <c r="C27" i="18"/>
  <c r="C36" i="18" s="1"/>
  <c r="E27" i="18"/>
  <c r="F28" i="18"/>
  <c r="G28" i="18"/>
  <c r="F29" i="18"/>
  <c r="G29" i="18"/>
  <c r="F13" i="18" l="1"/>
  <c r="F27" i="18"/>
  <c r="G10" i="18"/>
  <c r="G27" i="18"/>
  <c r="E14" i="18"/>
  <c r="B14" i="18"/>
  <c r="B36" i="18" s="1"/>
  <c r="G13" i="18"/>
  <c r="G39" i="17"/>
  <c r="F39" i="17"/>
  <c r="G14" i="18" l="1"/>
  <c r="F14" i="18"/>
  <c r="B37" i="18"/>
  <c r="F99" i="13"/>
  <c r="F95" i="13"/>
  <c r="F96" i="13"/>
  <c r="F93" i="13"/>
  <c r="F86" i="13"/>
  <c r="F81" i="13"/>
  <c r="F82" i="13"/>
  <c r="F80" i="13"/>
  <c r="F73" i="13"/>
  <c r="F74" i="13"/>
  <c r="F75" i="13"/>
  <c r="F76" i="13"/>
  <c r="F77" i="13"/>
  <c r="F72" i="13"/>
  <c r="F70" i="13"/>
  <c r="F61" i="13"/>
  <c r="F62" i="13"/>
  <c r="F63" i="13"/>
  <c r="F64" i="13"/>
  <c r="F65" i="13"/>
  <c r="F66" i="13"/>
  <c r="F67" i="13"/>
  <c r="F68" i="13"/>
  <c r="F60" i="13"/>
  <c r="F54" i="13"/>
  <c r="F55" i="13"/>
  <c r="F56" i="13"/>
  <c r="F57" i="13"/>
  <c r="F58" i="13"/>
  <c r="F53" i="13"/>
  <c r="F49" i="13"/>
  <c r="F50" i="13"/>
  <c r="F51" i="13"/>
  <c r="F48" i="13"/>
  <c r="F44" i="13"/>
  <c r="F42" i="13"/>
  <c r="F40" i="13"/>
  <c r="F39" i="13"/>
  <c r="F29" i="13"/>
  <c r="F23" i="13"/>
  <c r="F20" i="13"/>
  <c r="F13" i="13"/>
  <c r="F14" i="13"/>
  <c r="D44" i="17" l="1"/>
  <c r="E44" i="17"/>
  <c r="C44" i="17"/>
  <c r="C40" i="17"/>
  <c r="D36" i="17"/>
  <c r="E36" i="17"/>
  <c r="C36" i="17"/>
  <c r="D34" i="17"/>
  <c r="E34" i="17"/>
  <c r="G34" i="17" s="1"/>
  <c r="C34" i="17"/>
  <c r="E31" i="17"/>
  <c r="D31" i="17"/>
  <c r="D22" i="17"/>
  <c r="E22" i="17"/>
  <c r="C22" i="17"/>
  <c r="C18" i="17"/>
  <c r="D15" i="17"/>
  <c r="E15" i="17"/>
  <c r="C15" i="17"/>
  <c r="G17" i="17"/>
  <c r="F17" i="17"/>
  <c r="D13" i="17"/>
  <c r="E13" i="17"/>
  <c r="C13" i="17"/>
  <c r="D10" i="17"/>
  <c r="E10" i="17"/>
  <c r="C10" i="17"/>
  <c r="G42" i="17"/>
  <c r="G38" i="17"/>
  <c r="F38" i="17"/>
  <c r="G35" i="17"/>
  <c r="G33" i="17"/>
  <c r="G20" i="17"/>
  <c r="F20" i="17"/>
  <c r="F19" i="17"/>
  <c r="G19" i="17"/>
  <c r="G16" i="17"/>
  <c r="F16" i="17"/>
  <c r="G14" i="17"/>
  <c r="F14" i="17"/>
  <c r="F40" i="17" l="1"/>
  <c r="E30" i="17"/>
  <c r="F34" i="17"/>
  <c r="G40" i="17"/>
  <c r="D9" i="17"/>
  <c r="G22" i="17"/>
  <c r="D30" i="17"/>
  <c r="G15" i="17"/>
  <c r="E9" i="17"/>
  <c r="G36" i="17"/>
  <c r="C30" i="17"/>
  <c r="C9" i="17"/>
  <c r="F36" i="17"/>
  <c r="G13" i="17"/>
  <c r="G18" i="17"/>
  <c r="F18" i="17"/>
  <c r="G31" i="17"/>
  <c r="F22" i="17"/>
  <c r="F13" i="17"/>
  <c r="F41" i="17"/>
  <c r="F37" i="17"/>
  <c r="G41" i="17"/>
  <c r="G37" i="17"/>
  <c r="G11" i="17"/>
  <c r="F11" i="17"/>
  <c r="G23" i="17"/>
  <c r="F23" i="17"/>
  <c r="F15" i="17"/>
  <c r="F32" i="17"/>
  <c r="F35" i="17"/>
  <c r="G12" i="17"/>
  <c r="G32" i="17"/>
  <c r="F42" i="17"/>
  <c r="F31" i="17" l="1"/>
  <c r="G30" i="17"/>
  <c r="G10" i="17"/>
  <c r="F10" i="17"/>
  <c r="F30" i="17" l="1"/>
  <c r="G9" i="17"/>
  <c r="F9" i="17"/>
  <c r="D36" i="13" l="1"/>
  <c r="E98" i="13"/>
  <c r="E92" i="13"/>
  <c r="E84" i="13"/>
  <c r="E79" i="13"/>
  <c r="E71" i="13"/>
  <c r="E69" i="13"/>
  <c r="E59" i="13"/>
  <c r="E52" i="13"/>
  <c r="E47" i="13"/>
  <c r="E38" i="13"/>
  <c r="E41" i="13"/>
  <c r="E27" i="13"/>
  <c r="E28" i="13"/>
  <c r="E24" i="13"/>
  <c r="C24" i="13"/>
  <c r="E22" i="13"/>
  <c r="E19" i="13"/>
  <c r="E16" i="13"/>
  <c r="E15" i="13" s="1"/>
  <c r="E12" i="13"/>
  <c r="C12" i="13"/>
  <c r="E21" i="13" l="1"/>
  <c r="E11" i="13"/>
  <c r="F12" i="13"/>
  <c r="E46" i="13"/>
  <c r="D102" i="13"/>
  <c r="D10" i="13" l="1"/>
  <c r="D9" i="13" s="1"/>
  <c r="E100" i="13"/>
  <c r="C100" i="13"/>
  <c r="C98" i="13"/>
  <c r="F98" i="13" s="1"/>
  <c r="C92" i="13"/>
  <c r="F92" i="13" s="1"/>
  <c r="C87" i="13"/>
  <c r="E83" i="13"/>
  <c r="G83" i="13" s="1"/>
  <c r="C84" i="13"/>
  <c r="E78" i="13"/>
  <c r="C79" i="13"/>
  <c r="C71" i="13"/>
  <c r="F71" i="13" s="1"/>
  <c r="C69" i="13"/>
  <c r="F69" i="13" s="1"/>
  <c r="C59" i="13"/>
  <c r="F59" i="13" s="1"/>
  <c r="C52" i="13"/>
  <c r="F52" i="13" s="1"/>
  <c r="C47" i="13"/>
  <c r="F47" i="13" s="1"/>
  <c r="E43" i="13"/>
  <c r="C43" i="13"/>
  <c r="C41" i="13"/>
  <c r="F41" i="13" s="1"/>
  <c r="C38" i="13"/>
  <c r="F38" i="13" s="1"/>
  <c r="C28" i="13"/>
  <c r="F28" i="13" s="1"/>
  <c r="G27" i="13"/>
  <c r="C27" i="13"/>
  <c r="C22" i="13"/>
  <c r="G21" i="13"/>
  <c r="C19" i="13"/>
  <c r="E18" i="13"/>
  <c r="G18" i="13" s="1"/>
  <c r="C16" i="13"/>
  <c r="C15" i="13" s="1"/>
  <c r="G15" i="13"/>
  <c r="C11" i="13"/>
  <c r="C21" i="13" l="1"/>
  <c r="F21" i="13" s="1"/>
  <c r="F22" i="13"/>
  <c r="C78" i="13"/>
  <c r="F78" i="13" s="1"/>
  <c r="F79" i="13"/>
  <c r="C18" i="13"/>
  <c r="C10" i="13" s="1"/>
  <c r="F19" i="13"/>
  <c r="E37" i="13"/>
  <c r="G37" i="13" s="1"/>
  <c r="F43" i="13"/>
  <c r="C83" i="13"/>
  <c r="F84" i="13"/>
  <c r="E10" i="13"/>
  <c r="G10" i="13" s="1"/>
  <c r="G46" i="13"/>
  <c r="E91" i="13"/>
  <c r="F18" i="13"/>
  <c r="C37" i="13"/>
  <c r="F27" i="13"/>
  <c r="C46" i="13"/>
  <c r="C91" i="13"/>
  <c r="C90" i="13" s="1"/>
  <c r="F15" i="13"/>
  <c r="G11" i="13"/>
  <c r="F11" i="13"/>
  <c r="G78" i="13"/>
  <c r="F83" i="13"/>
  <c r="E90" i="13" l="1"/>
  <c r="G90" i="13" s="1"/>
  <c r="G91" i="13"/>
  <c r="F46" i="13"/>
  <c r="F37" i="13"/>
  <c r="E9" i="13"/>
  <c r="G9" i="13" s="1"/>
  <c r="C9" i="13"/>
  <c r="F10" i="13"/>
  <c r="F91" i="13"/>
  <c r="E36" i="13"/>
  <c r="E102" i="13" l="1"/>
  <c r="G102" i="13" s="1"/>
  <c r="F90" i="13"/>
  <c r="F36" i="13"/>
  <c r="F9" i="13"/>
  <c r="G36" i="13"/>
  <c r="F102" i="13" l="1"/>
  <c r="F14" i="9" l="1"/>
  <c r="F15" i="9"/>
  <c r="E14" i="9"/>
  <c r="E15" i="9"/>
  <c r="C13" i="9"/>
  <c r="D13" i="9"/>
  <c r="B13" i="9"/>
  <c r="B11" i="9" l="1"/>
  <c r="B12" i="9"/>
  <c r="D12" i="9"/>
  <c r="D11" i="9"/>
  <c r="C12" i="9"/>
  <c r="F12" i="9" s="1"/>
  <c r="C11" i="9"/>
  <c r="F13" i="9"/>
  <c r="E13" i="9"/>
  <c r="E12" i="9" l="1"/>
  <c r="E11" i="9"/>
  <c r="F11" i="9"/>
</calcChain>
</file>

<file path=xl/sharedStrings.xml><?xml version="1.0" encoding="utf-8"?>
<sst xmlns="http://schemas.openxmlformats.org/spreadsheetml/2006/main" count="630" uniqueCount="296">
  <si>
    <t>Prihodi iz nadležnog proračuna i od HZZO-a temeljem ugovornih obveza</t>
  </si>
  <si>
    <t>Rashodi za zaposlene</t>
  </si>
  <si>
    <t>Materijalni rashodi</t>
  </si>
  <si>
    <t>Financijski rashodi</t>
  </si>
  <si>
    <t>Rashodi za nabavu proizvedene dugotrajne imovine</t>
  </si>
  <si>
    <t>Pomoći iz inozemstva i od subjekata unutar općeg proračuna</t>
  </si>
  <si>
    <t>I. OPĆI DIO</t>
  </si>
  <si>
    <t>RASHODI POSLOVANJA</t>
  </si>
  <si>
    <t xml:space="preserve">A. RAČUN PRIHODA I RASHODA </t>
  </si>
  <si>
    <t>RASHODI PREMA FUNKCIJSKOJ KLASIFIKACIJI</t>
  </si>
  <si>
    <t>BROJČANA OZNAKA I NAZIV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</si>
  <si>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</si>
  <si>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</si>
  <si>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</si>
  <si>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</si>
  <si>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</si>
  <si>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proračunskim korisnicima iz proračuna koji im nije nadležan</t>
  </si>
  <si>
    <t>RASHODI I IZDACI</t>
  </si>
  <si>
    <t>Rashodi za usluge</t>
  </si>
  <si>
    <t>Postrojenja i oprema</t>
  </si>
  <si>
    <t>Plaće</t>
  </si>
  <si>
    <t>Doprinosi na plaće</t>
  </si>
  <si>
    <t>Ostali rashodi</t>
  </si>
  <si>
    <t>Tekuće donacije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</si>
  <si>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</si>
  <si>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</si>
  <si>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</si>
  <si>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</si>
  <si>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</si>
  <si>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</si>
  <si>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</si>
  <si>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</si>
  <si>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</si>
  <si>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</si>
  <si>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</si>
  <si>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</si>
  <si>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</si>
  <si>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</si>
  <si>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</si>
  <si>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</si>
  <si>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</si>
  <si>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</si>
  <si>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</si>
  <si>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</si>
  <si>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</si>
  <si>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</si>
  <si>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</si>
  <si>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</si>
  <si>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</si>
  <si>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</si>
  <si>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</si>
  <si>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</si>
  <si>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</si>
  <si>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</si>
  <si>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</si>
  <si>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</si>
  <si>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</si>
  <si>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</si>
  <si>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</si>
  <si>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</si>
  <si>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</si>
  <si>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</si>
  <si>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</si>
  <si>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</si>
  <si>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</si>
  <si>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</si>
  <si>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</si>
  <si>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</si>
  <si>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</si>
  <si>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</si>
  <si>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6=4/3*100</t>
  </si>
  <si>
    <t>5=4/2*100</t>
  </si>
  <si>
    <t>Prihodi iz nadležnog proračuna za financiranje rashoda poslovanja</t>
  </si>
  <si>
    <t>Tekuće pomoći proračunskim korisnicima iz proračuna koji im nije nadležan</t>
  </si>
  <si>
    <t>Prihodi od pruženih usluga</t>
  </si>
  <si>
    <t>IZVJEŠTAJ O IZVRŠENJU FINANCIJSKOG PLANA GLAZBENE ŠKOLE IVANA MATETIĆA RONJGOVA RIJEKA</t>
  </si>
  <si>
    <t>PRIHODI I PRIMICI</t>
  </si>
  <si>
    <t>Prihodi poslovanja</t>
  </si>
  <si>
    <t>Kamate na oročena sredstva i depozite po viđenju</t>
  </si>
  <si>
    <t>Prihodi od upravnih i administrativnih pristojbi, pristojbi po posebnim propisima i naknada</t>
  </si>
  <si>
    <t>Sufinanciranje cijene usluge, participacije i slično</t>
  </si>
  <si>
    <t>Prihodi od prodaje proizvoda i robe te pruženih usluga, prihodi od donacija te povrati po protestiranim jamstvima</t>
  </si>
  <si>
    <t xml:space="preserve">Tekuće donacije </t>
  </si>
  <si>
    <t xml:space="preserve">Kapitalne donacije </t>
  </si>
  <si>
    <t>Plaće za prekovremeni rad</t>
  </si>
  <si>
    <t>Doprinosi za obvezno osiguranje u slučaju nezaposl.</t>
  </si>
  <si>
    <t>Ostale naknade troškova zaposlenima</t>
  </si>
  <si>
    <t>Službena, radna i zaštitna odjeća i obuća</t>
  </si>
  <si>
    <t>Usluge promidžbe i informiranja</t>
  </si>
  <si>
    <t>Zakuonine i najamnine</t>
  </si>
  <si>
    <t>Premije osiguranja</t>
  </si>
  <si>
    <t>Članarine i norme</t>
  </si>
  <si>
    <t>Troškovi sudskih postupaka</t>
  </si>
  <si>
    <t>Negativne tečajne razlike</t>
  </si>
  <si>
    <t>Zatezne kamate</t>
  </si>
  <si>
    <t xml:space="preserve">Naknade građanima i kućanstvima </t>
  </si>
  <si>
    <t>Ostale naknade građanima i kućanstvim aiz proračuna</t>
  </si>
  <si>
    <t>Naknade građanima i kućanstvima u novcu</t>
  </si>
  <si>
    <t>Naknade građanima i kućanstvima u naravi</t>
  </si>
  <si>
    <t>Tekuće donacije u naravi</t>
  </si>
  <si>
    <t>RASHODI ZA NABAVU NEFINANCIJSKE IMOVINE</t>
  </si>
  <si>
    <t>Oprema za održavanje i zaštitu</t>
  </si>
  <si>
    <t>Sportska i glazbena oprema</t>
  </si>
  <si>
    <t>Uređaji, strojevi i oprema za ostale namjene</t>
  </si>
  <si>
    <t>Knjige,umjetnička djela i ostale izložb.vrijednosti</t>
  </si>
  <si>
    <t>Knjige</t>
  </si>
  <si>
    <t>Ulaganje u računalne programe</t>
  </si>
  <si>
    <t>Izvor: 11 Opći prihodi i primici</t>
  </si>
  <si>
    <t>Izvor: 32 Vlastiti prihodi - proračunski korisnici</t>
  </si>
  <si>
    <t>Izvor: 43 Prihodi za posebne namjene - proračunski korisnici</t>
  </si>
  <si>
    <t xml:space="preserve">Izvor: 51 Pomoći </t>
  </si>
  <si>
    <t xml:space="preserve">SVEUKUPNO PRIHODI </t>
  </si>
  <si>
    <t xml:space="preserve">SVEUKUPNO RASHODI </t>
  </si>
  <si>
    <t>SVEUKUPNO RASHODI I IZDACI</t>
  </si>
  <si>
    <t>RKP br.: 11437 GLAZBENA ŠKOLA IVANA MATETIĆA RONJGOVA, RIJEKA</t>
  </si>
  <si>
    <t>A 530605 Natjecanja i smotre</t>
  </si>
  <si>
    <t>3 Rashodi poslovanja</t>
  </si>
  <si>
    <t>32 Materijalni rashodi</t>
  </si>
  <si>
    <t>A 550101 Osiguravanje uvjeta rada</t>
  </si>
  <si>
    <t>31 Rashodi za zaposlene</t>
  </si>
  <si>
    <t>34 Financijski rashodi</t>
  </si>
  <si>
    <t>4 Rashodi za nabavu nefinancijske imovine</t>
  </si>
  <si>
    <t>42 Rashodi za nabavu proizvedene dugotrajne imovine</t>
  </si>
  <si>
    <t>37 Naknade građanima i kućanstvima na temelju osiguranja i druge naknade</t>
  </si>
  <si>
    <t>A 550203 Programi školskog kurikuluma</t>
  </si>
  <si>
    <t>A 550205 Sufinanciranje rada pomoćnika u nastavi</t>
  </si>
  <si>
    <t>K 550401 Opremanje ustanova školstva</t>
  </si>
  <si>
    <t xml:space="preserve">323 Rashodi za usluge </t>
  </si>
  <si>
    <t>3231 Usluge telefona, pošte i prijevoza</t>
  </si>
  <si>
    <t>343 Ostali financijski rashodi</t>
  </si>
  <si>
    <t>3433 Zatezne kamate</t>
  </si>
  <si>
    <t>311 Plaće (bruto)</t>
  </si>
  <si>
    <t>3113 Plaće za prekovremeni rad</t>
  </si>
  <si>
    <t>313 Doprinosi na plaću</t>
  </si>
  <si>
    <t>3132 Doprinosi za obvezno zdravstveno osiguranje</t>
  </si>
  <si>
    <t>321 Naknade troškova zaposlenima</t>
  </si>
  <si>
    <t>3211 Službena putovanja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</si>
  <si>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</si>
  <si>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</si>
  <si>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</si>
  <si>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</si>
  <si>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</si>
  <si>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3224 Materijal i dijelovi za tekuće i investicijsko održavanje</t>
  </si>
  <si>
    <t>3225 Sitni inventar i auto gume</t>
  </si>
  <si>
    <t>3227 Službena radna i zaštitna odjeća</t>
  </si>
  <si>
    <t>3232 Usluge tekućeg i investicijskog održavanja</t>
  </si>
  <si>
    <t>3233 Usluge promidžbe i izvršenja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</si>
  <si>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</si>
  <si>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</si>
  <si>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</si>
  <si>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</si>
  <si>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</si>
  <si>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</si>
  <si>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</si>
  <si>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</si>
  <si>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</si>
  <si>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</si>
  <si>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</si>
  <si>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</si>
  <si>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</si>
  <si>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</si>
  <si>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3431 Bankarske usluge i usluge platnog prometa</t>
  </si>
  <si>
    <t>372 Ostale naknade građanima i kućanstvima iz proračuna</t>
  </si>
  <si>
    <t>3721 Naknade građanima i kućanstvima u novcu</t>
  </si>
  <si>
    <t>3722 Naknade građanima i kućanstvima u naravi</t>
  </si>
  <si>
    <t>3212 Naknade za prijevoz, rad na terenu i odvojeni život</t>
  </si>
  <si>
    <t>3223 Energija</t>
  </si>
  <si>
    <t>3292 Premije osiguranja</t>
  </si>
  <si>
    <t>422 Postrojenja i oprema</t>
  </si>
  <si>
    <t>4221 Uredska oprema i namještaj</t>
  </si>
  <si>
    <t>4223 Oprema za održavanje i zaštitu</t>
  </si>
  <si>
    <t>4226 Sportska i glazbena oprema</t>
  </si>
  <si>
    <t>424 Knjige, umjetnička djela i ostale izložbene vrijednosti</t>
  </si>
  <si>
    <t>4241 Knjige</t>
  </si>
  <si>
    <t>426 Nematerijalna proizvedena imovina</t>
  </si>
  <si>
    <t>4262 Ulaganje u računalne programe</t>
  </si>
  <si>
    <t>3111 Plaće za redovan rad</t>
  </si>
  <si>
    <t>312 Ostali rashodi za zaposlene</t>
  </si>
  <si>
    <t>3121 Ostali rashodi za zaposlene</t>
  </si>
  <si>
    <t>3133 Doprinosi za obvezno osiguranje u slučaju nezapošljavanja</t>
  </si>
  <si>
    <t>4227 Uređaji, strojevi i oprema za ostale namjene</t>
  </si>
  <si>
    <t>38 Ostali rashodi</t>
  </si>
  <si>
    <t>381 Tekuće donacije</t>
  </si>
  <si>
    <t>3812 Tekuće donacije u naravi</t>
  </si>
  <si>
    <r>
      <t xml:space="preserve">Program: 5306 Obilježavanje postignuća učenika i nastavnika
</t>
    </r>
    <r>
      <rPr>
        <b/>
        <i/>
        <sz val="10"/>
        <color rgb="FF000000"/>
        <rFont val="Arial"/>
        <family val="2"/>
        <charset val="238"/>
      </rPr>
      <t>Funkc.klas.: 0980 Usluge obrazovanja koje nisu drugdje svrstane</t>
    </r>
  </si>
  <si>
    <r>
      <t xml:space="preserve">Program: 5501 Srednjoškolsko obrazovanje
</t>
    </r>
    <r>
      <rPr>
        <b/>
        <i/>
        <sz val="10"/>
        <color rgb="FF000000"/>
        <rFont val="Arial"/>
        <family val="2"/>
        <charset val="238"/>
      </rPr>
      <t>Funkc.klas.: 0922 Više srednjoškolsko obrazovanje</t>
    </r>
  </si>
  <si>
    <r>
      <t xml:space="preserve">A 550221 Osiguranje besplatnih menstrualnih higijenskih potrepština
</t>
    </r>
    <r>
      <rPr>
        <b/>
        <i/>
        <sz val="10"/>
        <color rgb="FF000000"/>
        <rFont val="Arial"/>
        <family val="2"/>
        <charset val="238"/>
      </rPr>
      <t>Funk.klasif.:  0922 Više srednjoškolsko obrazovanj</t>
    </r>
    <r>
      <rPr>
        <b/>
        <sz val="10"/>
        <color rgb="FF000000"/>
        <rFont val="Arial"/>
        <family val="2"/>
        <charset val="238"/>
      </rPr>
      <t xml:space="preserve">e
</t>
    </r>
  </si>
  <si>
    <r>
      <t xml:space="preserve">Program: 5504 Kapitalna ulaganja u odgojno obrazovnu infrastrukturu
</t>
    </r>
    <r>
      <rPr>
        <b/>
        <i/>
        <sz val="10"/>
        <color rgb="FF000000"/>
        <rFont val="Arial"/>
        <family val="2"/>
        <charset val="238"/>
      </rPr>
      <t>Funk.klasif.: 0922 Više srednjoškolsko obrazovanje</t>
    </r>
  </si>
  <si>
    <t>Kapitalne pomoći proračunskim korisnicima iz proračuna koji im nije nadležan</t>
  </si>
  <si>
    <t>Izvor: 1</t>
  </si>
  <si>
    <t xml:space="preserve"> OPĆI PRIHODI I PRIMICI</t>
  </si>
  <si>
    <t>Izvor: 11</t>
  </si>
  <si>
    <t xml:space="preserve"> Opći prihodi i primici</t>
  </si>
  <si>
    <t>Izvor: 18</t>
  </si>
  <si>
    <t xml:space="preserve"> Prenesena sredstva - Opći prihodi i primici</t>
  </si>
  <si>
    <t>Izvor: 3</t>
  </si>
  <si>
    <t>VLASTITI PRIHODI</t>
  </si>
  <si>
    <t>Izvor: 32</t>
  </si>
  <si>
    <t>Vlasiti prihodi: proračunski korisnici</t>
  </si>
  <si>
    <t>Izvor: 4</t>
  </si>
  <si>
    <t>PRIHODI ZA POSEBNE NAMJENE</t>
  </si>
  <si>
    <t>Izvor: 43</t>
  </si>
  <si>
    <t>Prihodi za posebne namjene - proračunski korisnici</t>
  </si>
  <si>
    <t xml:space="preserve">Izvor: 5 </t>
  </si>
  <si>
    <t>POMOĆI</t>
  </si>
  <si>
    <t>Izvor: 52</t>
  </si>
  <si>
    <t>Pomoći - proračunski korisnici</t>
  </si>
  <si>
    <t>Izvor: 51</t>
  </si>
  <si>
    <t>Pomoći</t>
  </si>
  <si>
    <t>Izvor: 6</t>
  </si>
  <si>
    <t>DONACIJE</t>
  </si>
  <si>
    <t>Izvor: 62</t>
  </si>
  <si>
    <t>Donacije - proračunski korisnici</t>
  </si>
  <si>
    <t>Izvor: 44</t>
  </si>
  <si>
    <t>Prihodi za decentralizane funckije</t>
  </si>
  <si>
    <t>Izvor: 48</t>
  </si>
  <si>
    <t>Prenesena sredstva - namjenski prihodi</t>
  </si>
  <si>
    <t>Funk.klas.: 0 Javnost</t>
  </si>
  <si>
    <t>Funk. klas.: 09 OBRAZOVANJE</t>
  </si>
  <si>
    <t>Funk.klas: 092 Srednjoškolsko obrazovanje</t>
  </si>
  <si>
    <t xml:space="preserve">Funk.klas: 098 Usluge obrazovanja koje nisu drugdje svrstane </t>
  </si>
  <si>
    <t>4=3/2*100</t>
  </si>
  <si>
    <t xml:space="preserve">Indeks </t>
  </si>
  <si>
    <t xml:space="preserve">Izvor: 44 Prihodi za decentralizirane funkcije </t>
  </si>
  <si>
    <t xml:space="preserve">Izvor: 48 Prenesena sredstva - namjenski prihodi </t>
  </si>
  <si>
    <t>Izvor: 52 Pomoći</t>
  </si>
  <si>
    <t>Izvor: 52 Pomoći proračunski korisnici</t>
  </si>
  <si>
    <t>Izvor: 62 Donacije proračunski korisnici</t>
  </si>
  <si>
    <t>Donacije od pravnih i fizičkih osoba izvan općeg proračuna i povrat donacija po protestiranim jamstvima</t>
  </si>
  <si>
    <t>-</t>
  </si>
  <si>
    <t xml:space="preserve">  MANJAK</t>
  </si>
  <si>
    <t xml:space="preserve">  VIŠAK  </t>
  </si>
  <si>
    <t>VIŠAK/MANJAK (A) +/- NETO (B)+ PRENESENA SREDSTVA ( C )</t>
  </si>
  <si>
    <t>D. PRIJENOS SREDSTAVA U SLIJEDEĆE RAZDOBLJE</t>
  </si>
  <si>
    <t>Indeks 4./1. (5.)</t>
  </si>
  <si>
    <t>Tekući plan (3.)</t>
  </si>
  <si>
    <t>Oznaka</t>
  </si>
  <si>
    <t>Preneseni manjak iz prethodne godine</t>
  </si>
  <si>
    <t>Prenesena raspoloživa sredstva iz prethodne godine</t>
  </si>
  <si>
    <t>PRENESENA SREDSTVA   ( C)</t>
  </si>
  <si>
    <t>Indeks 4./2. (6.)</t>
  </si>
  <si>
    <t xml:space="preserve">C. PRENESENA SREDSTVA IZ PRETHODNE GODINE </t>
  </si>
  <si>
    <t>NETO  ZADUŽIVANJE/FINANCIRANJE (B)</t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</si>
  <si>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</si>
  <si>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</si>
  <si>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t>B. RAČUN PRIHODA I PRIMITAKA</t>
  </si>
  <si>
    <t>B. RAČUN FINANCIRANJA</t>
  </si>
  <si>
    <t>RAZLIKA - VIŠAK/MANJAK (A)</t>
  </si>
  <si>
    <t>UKUPNO RASHODI</t>
  </si>
  <si>
    <t>4 Rashodi za nefinancijsku imovinu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</si>
  <si>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</si>
  <si>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UKUPNO PRIHODI</t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</si>
  <si>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</si>
  <si>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</si>
  <si>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t>A. RAČUN PRIHODA I RASHODA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</si>
  <si>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</si>
  <si>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</si>
  <si>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Izvorni plan / Rebalans 2024. (2.)</t>
  </si>
  <si>
    <t>Ostvarenje 2024.  godine        (4.)</t>
  </si>
  <si>
    <t>Ostvarenje preth. 2023. godine.             (1)</t>
  </si>
  <si>
    <t>Rezultat  2023.</t>
  </si>
  <si>
    <t>Rezultat 2024.</t>
  </si>
  <si>
    <t>PREMA EKONOMSKOJ KLASIFIKACIJI ZA RAZDOBLJE OD 1. SIJEČNJA DO 31. PROSINCA 2024. GODINE</t>
  </si>
  <si>
    <t xml:space="preserve">Ostvarenje/
izvršenje za 
1.-31.12.2023. </t>
  </si>
  <si>
    <t>Izvorni plan / Rebalans 2024.</t>
  </si>
  <si>
    <t xml:space="preserve">Ostvarenje/
izvršenje 
1-31.12.2024. </t>
  </si>
  <si>
    <t>PREMA IZVORIMA FINANCIRANJA ZA RAZDOBLJE OD 1. SIJEČNJA DO 31. PROSINCA 2024. GODINE</t>
  </si>
  <si>
    <t>Izvor: 58</t>
  </si>
  <si>
    <t>Prenesena sredstva - pomoći</t>
  </si>
  <si>
    <t>GODIŠNJI IZVJEŠTAJ O IZVRŠENJU FINANCIJSKOG PLANA ZA 2024.g.
GLAZBENE ŠKOLE IVANA MATETIĆA RONJGOVA RIJEKA</t>
  </si>
  <si>
    <t>5422 Otplata glavnice primljenih kredita od kreditnih institucija u javnom sektoru</t>
  </si>
  <si>
    <t>542 Otplata glavnice primljenih kredita i zajmova od kreditnih i ostalih financijskih institucija u javnom sektoru</t>
  </si>
  <si>
    <t>54 Izdaci za otplatu glavnice primljenih kredita i zajmova</t>
  </si>
  <si>
    <t>5 Izdaci za financijsku imovinu i otplate zajmova</t>
  </si>
  <si>
    <t>8422 Primljeni krediti od kreditnih institucija u javnom sektoru</t>
  </si>
  <si>
    <t>842 Primljeni krediti i zajmovi od kreditnih i ostalih financijskih institucija u javnom sektoru</t>
  </si>
  <si>
    <t>84 Primici od zaduživanja</t>
  </si>
  <si>
    <t>8 Primici od financijske imovine i zaduživanja</t>
  </si>
  <si>
    <t>B. RAČUN FINANCIRANJA PREMA EKONOMSKOJ KLASIFIKACIJI</t>
  </si>
  <si>
    <t>Izvor: 1 OPĆI PRIHODI I PRIMICI</t>
  </si>
  <si>
    <t>UKUPNO IZDACI</t>
  </si>
  <si>
    <t xml:space="preserve">Izvor: 83 Namjenski primici </t>
  </si>
  <si>
    <t>Izvor: 8 Namjenski primici</t>
  </si>
  <si>
    <t>UKUPNO PRIMICI</t>
  </si>
  <si>
    <t>B. RAČUN FINANCIRANJA PREMA IZVORIMA FINANCIRANJA</t>
  </si>
  <si>
    <t>Ostvarenje / Izvršenje za
2023.</t>
  </si>
  <si>
    <t xml:space="preserve">Ostvarenje / izvršenje
2024.  </t>
  </si>
  <si>
    <t xml:space="preserve">Ostvarenje/
izvršenje 
2024. </t>
  </si>
  <si>
    <t>Izvor: 58 Prenesena sredstva - pomoći</t>
  </si>
  <si>
    <t xml:space="preserve">Program: 5502 Unapređenje kvalitete odgojno obrazovnog sustava
</t>
  </si>
  <si>
    <t>Izvor: 6215 Donacije</t>
  </si>
  <si>
    <t>Izvor: 582 Prenesena sredstva - Pomoći</t>
  </si>
  <si>
    <r>
      <rPr>
        <b/>
        <sz val="11"/>
        <rFont val="Times New Roman"/>
        <family val="1"/>
        <charset val="238"/>
      </rPr>
      <t>GODIŠNJI IZVJEŠTAJ O IZVRŠENJU FINANCIJSKOG PLANA  
GLAZBENE ŠKOLE IVANA MATETIĆA RONJGOVA RIJEKA</t>
    </r>
    <r>
      <rPr>
        <b/>
        <sz val="14"/>
        <color indexed="10"/>
        <rFont val="Times New Roman"/>
        <family val="1"/>
        <charset val="238"/>
      </rPr>
      <t xml:space="preserve">
IZVJEŠTAJ PO PROGRAMSKOJ KLASIFIKACIJI</t>
    </r>
    <r>
      <rPr>
        <b/>
        <sz val="14"/>
        <color rgb="FF000000"/>
        <rFont val="Times New Roman"/>
        <family val="1"/>
        <charset val="238"/>
      </rPr>
      <t xml:space="preserve">
POSEBNI DIO</t>
    </r>
  </si>
  <si>
    <t xml:space="preserve">Ostvarenje/
izvršenje za 
2023. </t>
  </si>
  <si>
    <t>GODIŠNJI  IZVJEŠTAJ O IZVRŠENJU FINANCIJSKOG PLANA 2024. GODINE                                               GLAZBENA ŠKOLA IVANA MATETIĆA RONJGOVA RIJEKA</t>
  </si>
  <si>
    <t>Ostvarenje / Izvršenje za
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</si>
</sst>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#,##0.00;[Red]#,##0.00"/>
  </numFmts>
  <fonts count="10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6"/>
      <color rgb="FFFF0000"/>
      <name val="Times New Roman"/>
      <family val="1"/>
    </font>
    <font>
      <b/>
      <i/>
      <sz val="16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b/>
      <i/>
      <sz val="14"/>
      <name val="Times New Roman"/>
      <family val="1"/>
      <charset val="238"/>
    </font>
    <font>
      <b/>
      <sz val="12"/>
      <name val="Times New Roman"/>
      <family val="1"/>
    </font>
    <font>
      <sz val="7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7"/>
      <color theme="1"/>
      <name val="Verdana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i/>
      <sz val="16"/>
      <color rgb="FF0070C0"/>
      <name val="Times New Roman"/>
      <family val="1"/>
    </font>
    <font>
      <b/>
      <sz val="14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Verdan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2060"/>
      <name val="Calibri"/>
      <family val="2"/>
      <scheme val="minor"/>
    </font>
    <font>
      <b/>
      <i/>
      <sz val="10"/>
      <color rgb="FF00000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1"/>
      <color rgb="FF002060"/>
      <name val="Times New Roman"/>
      <family val="1"/>
      <charset val="238"/>
    </font>
    <font>
      <b/>
      <i/>
      <sz val="12"/>
      <color rgb="FF002060"/>
      <name val="Times New Roman"/>
      <family val="1"/>
      <charset val="238"/>
    </font>
    <font>
      <b/>
      <sz val="11"/>
      <color rgb="FFFF0000"/>
      <name val="Times New Roman"/>
      <family val="1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theme="1"/>
      <name val="Verdana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  <charset val="238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000000"/>
      <name val="Bookman Old Style"/>
      <family val="1"/>
      <charset val="238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1">
    <xf numFmtId="0" fontId="0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2" fillId="0" borderId="0"/>
    <xf numFmtId="0" fontId="10" fillId="0" borderId="0"/>
    <xf numFmtId="0" fontId="12" fillId="0" borderId="0"/>
    <xf numFmtId="0" fontId="44" fillId="0" borderId="0"/>
    <xf numFmtId="0" fontId="22" fillId="0" borderId="0"/>
    <xf numFmtId="165" fontId="22" fillId="0" borderId="0" applyFont="0" applyFill="0" applyBorder="0" applyAlignment="0" applyProtection="0"/>
    <xf numFmtId="0" fontId="3" fillId="0" borderId="0"/>
    <xf numFmtId="0" fontId="2" fillId="0" borderId="0"/>
    <xf numFmtId="0" fontId="83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5">
    <xf numFmtId="0" fontId="0" fillId="0" borderId="0" xfId="0"/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vertical="center" wrapText="1"/>
    </xf>
    <xf numFmtId="0" fontId="13" fillId="0" borderId="0" xfId="0" applyFont="1"/>
    <xf numFmtId="3" fontId="11" fillId="2" borderId="11" xfId="0" applyNumberFormat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6" fillId="0" borderId="0" xfId="0" applyFont="1"/>
    <xf numFmtId="0" fontId="17" fillId="3" borderId="11" xfId="1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1" fillId="0" borderId="11" xfId="6" applyNumberFormat="1" applyFont="1" applyBorder="1" applyAlignment="1">
      <alignment horizontal="left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 wrapText="1"/>
    </xf>
    <xf numFmtId="3" fontId="25" fillId="0" borderId="0" xfId="7" applyNumberFormat="1" applyFont="1"/>
    <xf numFmtId="49" fontId="28" fillId="0" borderId="0" xfId="7" applyNumberFormat="1" applyFont="1"/>
    <xf numFmtId="49" fontId="25" fillId="0" borderId="0" xfId="7" applyNumberFormat="1" applyFont="1"/>
    <xf numFmtId="49" fontId="25" fillId="0" borderId="0" xfId="7" applyNumberFormat="1" applyFont="1" applyAlignment="1">
      <alignment horizontal="center"/>
    </xf>
    <xf numFmtId="0" fontId="30" fillId="0" borderId="13" xfId="7" applyNumberFormat="1" applyFont="1" applyBorder="1" applyAlignment="1">
      <alignment horizontal="center" vertical="center" wrapText="1"/>
    </xf>
    <xf numFmtId="3" fontId="30" fillId="0" borderId="13" xfId="7" quotePrefix="1" applyNumberFormat="1" applyFont="1" applyBorder="1" applyAlignment="1">
      <alignment horizontal="center" vertical="center" wrapText="1"/>
    </xf>
    <xf numFmtId="3" fontId="31" fillId="0" borderId="0" xfId="7" applyNumberFormat="1" applyFont="1"/>
    <xf numFmtId="0" fontId="33" fillId="0" borderId="18" xfId="7" applyFont="1" applyBorder="1" applyAlignment="1">
      <alignment horizontal="left" vertical="center" wrapText="1"/>
    </xf>
    <xf numFmtId="4" fontId="33" fillId="0" borderId="18" xfId="7" applyNumberFormat="1" applyFont="1" applyBorder="1" applyAlignment="1">
      <alignment horizontal="right" vertical="center"/>
    </xf>
    <xf numFmtId="4" fontId="35" fillId="0" borderId="18" xfId="7" applyNumberFormat="1" applyFont="1" applyFill="1" applyBorder="1" applyAlignment="1" applyProtection="1">
      <alignment horizontal="right" vertical="top" shrinkToFit="1"/>
      <protection locked="0"/>
    </xf>
    <xf numFmtId="3" fontId="25" fillId="3" borderId="0" xfId="7" applyNumberFormat="1" applyFont="1" applyFill="1"/>
    <xf numFmtId="3" fontId="25" fillId="4" borderId="0" xfId="7" applyNumberFormat="1" applyFont="1" applyFill="1"/>
    <xf numFmtId="4" fontId="34" fillId="0" borderId="18" xfId="7" applyNumberFormat="1" applyFont="1" applyFill="1" applyBorder="1" applyAlignment="1">
      <alignment horizontal="right" vertical="center" wrapText="1"/>
    </xf>
    <xf numFmtId="4" fontId="34" fillId="0" borderId="18" xfId="7" applyNumberFormat="1" applyFont="1" applyBorder="1" applyAlignment="1">
      <alignment horizontal="right" vertical="center"/>
    </xf>
    <xf numFmtId="4" fontId="34" fillId="0" borderId="18" xfId="7" applyNumberFormat="1" applyFont="1" applyFill="1" applyBorder="1" applyAlignment="1">
      <alignment horizontal="right" vertical="center"/>
    </xf>
    <xf numFmtId="3" fontId="39" fillId="0" borderId="0" xfId="7" applyNumberFormat="1" applyFont="1"/>
    <xf numFmtId="0" fontId="33" fillId="0" borderId="23" xfId="7" applyFont="1" applyBorder="1" applyAlignment="1">
      <alignment horizontal="left" vertical="center"/>
    </xf>
    <xf numFmtId="0" fontId="33" fillId="0" borderId="0" xfId="7" applyFont="1" applyBorder="1" applyAlignment="1">
      <alignment horizontal="left" vertical="center" wrapText="1"/>
    </xf>
    <xf numFmtId="4" fontId="33" fillId="0" borderId="0" xfId="7" applyNumberFormat="1" applyFont="1" applyBorder="1" applyAlignment="1">
      <alignment horizontal="right" vertical="center" wrapText="1"/>
    </xf>
    <xf numFmtId="4" fontId="33" fillId="0" borderId="0" xfId="7" applyNumberFormat="1" applyFont="1" applyBorder="1" applyAlignment="1">
      <alignment horizontal="right" vertical="center"/>
    </xf>
    <xf numFmtId="4" fontId="40" fillId="0" borderId="6" xfId="7" quotePrefix="1" applyNumberFormat="1" applyFont="1" applyBorder="1" applyAlignment="1">
      <alignment horizontal="right" vertical="center"/>
    </xf>
    <xf numFmtId="0" fontId="25" fillId="0" borderId="0" xfId="7" applyNumberFormat="1" applyFont="1" applyAlignment="1">
      <alignment horizontal="center"/>
    </xf>
    <xf numFmtId="3" fontId="34" fillId="0" borderId="0" xfId="7" applyNumberFormat="1" applyFont="1"/>
    <xf numFmtId="166" fontId="31" fillId="0" borderId="0" xfId="7" applyNumberFormat="1" applyFont="1"/>
    <xf numFmtId="0" fontId="29" fillId="0" borderId="26" xfId="7" quotePrefix="1" applyNumberFormat="1" applyFont="1" applyBorder="1" applyAlignment="1">
      <alignment horizontal="center" vertical="center" wrapText="1"/>
    </xf>
    <xf numFmtId="0" fontId="29" fillId="0" borderId="24" xfId="7" quotePrefix="1" applyNumberFormat="1" applyFont="1" applyBorder="1" applyAlignment="1">
      <alignment horizontal="center" vertical="center" wrapText="1"/>
    </xf>
    <xf numFmtId="4" fontId="42" fillId="0" borderId="24" xfId="7" applyNumberFormat="1" applyFont="1" applyBorder="1" applyAlignment="1">
      <alignment vertical="center" wrapText="1"/>
    </xf>
    <xf numFmtId="166" fontId="25" fillId="0" borderId="0" xfId="7" applyNumberFormat="1" applyFont="1"/>
    <xf numFmtId="3" fontId="36" fillId="0" borderId="0" xfId="7" applyNumberFormat="1" applyFont="1"/>
    <xf numFmtId="0" fontId="36" fillId="5" borderId="17" xfId="7" applyNumberFormat="1" applyFont="1" applyFill="1" applyBorder="1" applyAlignment="1">
      <alignment horizontal="left" vertical="center"/>
    </xf>
    <xf numFmtId="3" fontId="36" fillId="5" borderId="18" xfId="7" applyNumberFormat="1" applyFont="1" applyFill="1" applyBorder="1" applyAlignment="1">
      <alignment horizontal="left" vertical="center" wrapText="1"/>
    </xf>
    <xf numFmtId="4" fontId="36" fillId="5" borderId="18" xfId="7" applyNumberFormat="1" applyFont="1" applyFill="1" applyBorder="1" applyAlignment="1">
      <alignment horizontal="right" vertical="center"/>
    </xf>
    <xf numFmtId="4" fontId="25" fillId="0" borderId="0" xfId="7" applyNumberFormat="1" applyFont="1"/>
    <xf numFmtId="0" fontId="34" fillId="0" borderId="17" xfId="7" applyNumberFormat="1" applyFont="1" applyBorder="1" applyAlignment="1">
      <alignment horizontal="left" vertical="center"/>
    </xf>
    <xf numFmtId="4" fontId="31" fillId="0" borderId="0" xfId="7" applyNumberFormat="1" applyFont="1"/>
    <xf numFmtId="3" fontId="34" fillId="0" borderId="18" xfId="7" applyNumberFormat="1" applyFont="1" applyBorder="1" applyAlignment="1">
      <alignment horizontal="left" vertical="center" wrapText="1"/>
    </xf>
    <xf numFmtId="4" fontId="43" fillId="6" borderId="18" xfId="9" applyNumberFormat="1" applyFont="1" applyFill="1" applyBorder="1" applyAlignment="1">
      <alignment horizontal="right" wrapText="1"/>
    </xf>
    <xf numFmtId="4" fontId="35" fillId="0" borderId="18" xfId="7" applyNumberFormat="1" applyFont="1" applyFill="1" applyBorder="1" applyAlignment="1" applyProtection="1">
      <alignment horizontal="right" vertical="center" shrinkToFit="1"/>
      <protection locked="0"/>
    </xf>
    <xf numFmtId="3" fontId="34" fillId="0" borderId="0" xfId="7" applyNumberFormat="1" applyFont="1" applyBorder="1"/>
    <xf numFmtId="0" fontId="34" fillId="3" borderId="17" xfId="7" applyNumberFormat="1" applyFont="1" applyFill="1" applyBorder="1" applyAlignment="1">
      <alignment horizontal="left" vertical="center"/>
    </xf>
    <xf numFmtId="3" fontId="34" fillId="3" borderId="18" xfId="7" applyNumberFormat="1" applyFont="1" applyFill="1" applyBorder="1" applyAlignment="1">
      <alignment horizontal="left" vertical="center" wrapText="1"/>
    </xf>
    <xf numFmtId="4" fontId="34" fillId="3" borderId="18" xfId="7" applyNumberFormat="1" applyFont="1" applyFill="1" applyBorder="1" applyAlignment="1">
      <alignment horizontal="right" vertical="center"/>
    </xf>
    <xf numFmtId="3" fontId="36" fillId="0" borderId="0" xfId="7" applyNumberFormat="1" applyFont="1" applyBorder="1"/>
    <xf numFmtId="0" fontId="34" fillId="0" borderId="20" xfId="7" applyNumberFormat="1" applyFont="1" applyBorder="1" applyAlignment="1">
      <alignment horizontal="left" vertical="center"/>
    </xf>
    <xf numFmtId="3" fontId="34" fillId="0" borderId="21" xfId="7" applyNumberFormat="1" applyFont="1" applyBorder="1" applyAlignment="1">
      <alignment horizontal="left" vertical="center" wrapText="1"/>
    </xf>
    <xf numFmtId="4" fontId="35" fillId="0" borderId="21" xfId="7" applyNumberFormat="1" applyFont="1" applyFill="1" applyBorder="1" applyAlignment="1" applyProtection="1">
      <alignment horizontal="right" vertical="top" shrinkToFit="1"/>
      <protection locked="0"/>
    </xf>
    <xf numFmtId="4" fontId="34" fillId="0" borderId="21" xfId="7" applyNumberFormat="1" applyFont="1" applyBorder="1" applyAlignment="1">
      <alignment horizontal="right" vertical="center"/>
    </xf>
    <xf numFmtId="4" fontId="35" fillId="0" borderId="21" xfId="10" applyNumberFormat="1" applyFont="1" applyFill="1" applyBorder="1" applyAlignment="1" applyProtection="1">
      <alignment horizontal="right" vertical="top" shrinkToFit="1"/>
      <protection locked="0"/>
    </xf>
    <xf numFmtId="4" fontId="41" fillId="0" borderId="6" xfId="7" applyNumberFormat="1" applyFont="1" applyBorder="1" applyAlignment="1">
      <alignment horizontal="right" vertical="center"/>
    </xf>
    <xf numFmtId="3" fontId="45" fillId="0" borderId="0" xfId="7" applyNumberFormat="1" applyFont="1" applyBorder="1"/>
    <xf numFmtId="3" fontId="45" fillId="0" borderId="0" xfId="7" applyNumberFormat="1" applyFont="1"/>
    <xf numFmtId="3" fontId="46" fillId="0" borderId="0" xfId="7" applyNumberFormat="1" applyFont="1" applyAlignment="1">
      <alignment horizontal="center" vertical="center"/>
    </xf>
    <xf numFmtId="0" fontId="29" fillId="0" borderId="0" xfId="7" applyNumberFormat="1" applyFont="1" applyAlignment="1">
      <alignment vertical="center" wrapText="1"/>
    </xf>
    <xf numFmtId="3" fontId="46" fillId="0" borderId="0" xfId="7" applyNumberFormat="1" applyFont="1" applyAlignment="1">
      <alignment horizontal="center"/>
    </xf>
    <xf numFmtId="0" fontId="29" fillId="0" borderId="0" xfId="7" applyNumberFormat="1" applyFont="1" applyAlignment="1">
      <alignment wrapText="1"/>
    </xf>
    <xf numFmtId="4" fontId="48" fillId="0" borderId="0" xfId="12" applyNumberFormat="1" applyFont="1" applyBorder="1" applyAlignment="1">
      <alignment horizontal="right" wrapText="1"/>
    </xf>
    <xf numFmtId="4" fontId="49" fillId="0" borderId="0" xfId="12" applyNumberFormat="1" applyFont="1" applyBorder="1" applyAlignment="1">
      <alignment horizontal="right" wrapText="1"/>
    </xf>
    <xf numFmtId="3" fontId="50" fillId="0" borderId="0" xfId="12" applyNumberFormat="1" applyFont="1" applyBorder="1" applyAlignment="1">
      <alignment horizontal="right" wrapText="1"/>
    </xf>
    <xf numFmtId="4" fontId="37" fillId="4" borderId="18" xfId="7" applyNumberFormat="1" applyFont="1" applyFill="1" applyBorder="1" applyAlignment="1">
      <alignment horizontal="right" vertical="center" wrapText="1"/>
    </xf>
    <xf numFmtId="4" fontId="37" fillId="4" borderId="18" xfId="7" applyNumberFormat="1" applyFont="1" applyFill="1" applyBorder="1" applyAlignment="1">
      <alignment horizontal="right" vertical="center"/>
    </xf>
    <xf numFmtId="3" fontId="36" fillId="4" borderId="15" xfId="7" applyNumberFormat="1" applyFont="1" applyFill="1" applyBorder="1" applyAlignment="1">
      <alignment horizontal="left" vertical="center" wrapText="1"/>
    </xf>
    <xf numFmtId="4" fontId="32" fillId="4" borderId="15" xfId="7" applyNumberFormat="1" applyFont="1" applyFill="1" applyBorder="1" applyAlignment="1">
      <alignment horizontal="right" vertical="center"/>
    </xf>
    <xf numFmtId="3" fontId="36" fillId="4" borderId="18" xfId="7" applyNumberFormat="1" applyFont="1" applyFill="1" applyBorder="1" applyAlignment="1">
      <alignment horizontal="left" vertical="center" wrapText="1"/>
    </xf>
    <xf numFmtId="4" fontId="36" fillId="4" borderId="18" xfId="7" applyNumberFormat="1" applyFont="1" applyFill="1" applyBorder="1" applyAlignment="1">
      <alignment horizontal="right" vertical="center"/>
    </xf>
    <xf numFmtId="0" fontId="36" fillId="4" borderId="17" xfId="7" applyNumberFormat="1" applyFont="1" applyFill="1" applyBorder="1" applyAlignment="1">
      <alignment horizontal="left" vertical="center"/>
    </xf>
    <xf numFmtId="0" fontId="36" fillId="4" borderId="17" xfId="7" applyNumberFormat="1" applyFont="1" applyFill="1" applyBorder="1" applyAlignment="1">
      <alignment horizontal="center" vertical="center"/>
    </xf>
    <xf numFmtId="3" fontId="36" fillId="4" borderId="18" xfId="7" applyNumberFormat="1" applyFont="1" applyFill="1" applyBorder="1" applyAlignment="1">
      <alignment horizontal="center" vertical="center" wrapText="1"/>
    </xf>
    <xf numFmtId="0" fontId="36" fillId="4" borderId="14" xfId="7" applyNumberFormat="1" applyFont="1" applyFill="1" applyBorder="1" applyAlignment="1">
      <alignment horizontal="left" vertical="center"/>
    </xf>
    <xf numFmtId="0" fontId="44" fillId="6" borderId="3" xfId="0" applyFont="1" applyFill="1" applyBorder="1" applyAlignment="1">
      <alignment horizontal="left" wrapText="1" indent="1"/>
    </xf>
    <xf numFmtId="0" fontId="58" fillId="7" borderId="3" xfId="0" applyFont="1" applyFill="1" applyBorder="1" applyAlignment="1">
      <alignment horizontal="left" wrapText="1" indent="1"/>
    </xf>
    <xf numFmtId="4" fontId="58" fillId="7" borderId="3" xfId="0" applyNumberFormat="1" applyFont="1" applyFill="1" applyBorder="1" applyAlignment="1">
      <alignment horizontal="right" wrapText="1" indent="1"/>
    </xf>
    <xf numFmtId="0" fontId="58" fillId="8" borderId="3" xfId="0" applyFont="1" applyFill="1" applyBorder="1" applyAlignment="1">
      <alignment horizontal="left" wrapText="1" indent="3"/>
    </xf>
    <xf numFmtId="4" fontId="58" fillId="8" borderId="3" xfId="0" applyNumberFormat="1" applyFont="1" applyFill="1" applyBorder="1" applyAlignment="1">
      <alignment horizontal="right" wrapText="1" indent="1"/>
    </xf>
    <xf numFmtId="0" fontId="58" fillId="6" borderId="3" xfId="0" applyFont="1" applyFill="1" applyBorder="1" applyAlignment="1">
      <alignment horizontal="left" wrapText="1" indent="4"/>
    </xf>
    <xf numFmtId="4" fontId="44" fillId="6" borderId="3" xfId="0" applyNumberFormat="1" applyFont="1" applyFill="1" applyBorder="1" applyAlignment="1">
      <alignment horizontal="right" wrapText="1" indent="1"/>
    </xf>
    <xf numFmtId="0" fontId="44" fillId="6" borderId="3" xfId="0" applyFont="1" applyFill="1" applyBorder="1" applyAlignment="1">
      <alignment horizontal="left" wrapText="1" indent="5"/>
    </xf>
    <xf numFmtId="4" fontId="58" fillId="6" borderId="3" xfId="0" applyNumberFormat="1" applyFont="1" applyFill="1" applyBorder="1" applyAlignment="1">
      <alignment horizontal="right" wrapText="1" indent="1"/>
    </xf>
    <xf numFmtId="0" fontId="58" fillId="0" borderId="3" xfId="0" applyFont="1" applyFill="1" applyBorder="1" applyAlignment="1">
      <alignment horizontal="left" wrapText="1" indent="4"/>
    </xf>
    <xf numFmtId="4" fontId="58" fillId="0" borderId="3" xfId="0" applyNumberFormat="1" applyFont="1" applyFill="1" applyBorder="1" applyAlignment="1">
      <alignment horizontal="right" wrapText="1" indent="1"/>
    </xf>
    <xf numFmtId="0" fontId="44" fillId="0" borderId="3" xfId="0" applyFont="1" applyFill="1" applyBorder="1" applyAlignment="1">
      <alignment horizontal="left" wrapText="1" indent="5"/>
    </xf>
    <xf numFmtId="4" fontId="44" fillId="0" borderId="3" xfId="0" applyNumberFormat="1" applyFont="1" applyFill="1" applyBorder="1" applyAlignment="1">
      <alignment horizontal="right" wrapText="1" indent="1"/>
    </xf>
    <xf numFmtId="0" fontId="58" fillId="6" borderId="3" xfId="0" applyFont="1" applyFill="1" applyBorder="1" applyAlignment="1">
      <alignment horizontal="left" wrapText="1" indent="5"/>
    </xf>
    <xf numFmtId="0" fontId="58" fillId="9" borderId="3" xfId="0" applyFont="1" applyFill="1" applyBorder="1" applyAlignment="1">
      <alignment horizontal="left" wrapText="1" indent="5"/>
    </xf>
    <xf numFmtId="4" fontId="58" fillId="9" borderId="3" xfId="0" applyNumberFormat="1" applyFont="1" applyFill="1" applyBorder="1" applyAlignment="1">
      <alignment horizontal="right" wrapText="1" indent="1"/>
    </xf>
    <xf numFmtId="0" fontId="58" fillId="0" borderId="3" xfId="0" applyFont="1" applyFill="1" applyBorder="1" applyAlignment="1">
      <alignment horizontal="left" wrapText="1" indent="5"/>
    </xf>
    <xf numFmtId="0" fontId="58" fillId="0" borderId="3" xfId="0" applyFont="1" applyFill="1" applyBorder="1" applyAlignment="1">
      <alignment horizontal="left" wrapText="1" indent="3"/>
    </xf>
    <xf numFmtId="0" fontId="44" fillId="0" borderId="3" xfId="0" applyFont="1" applyFill="1" applyBorder="1" applyAlignment="1">
      <alignment horizontal="left" wrapText="1" indent="3"/>
    </xf>
    <xf numFmtId="0" fontId="58" fillId="10" borderId="3" xfId="0" applyFont="1" applyFill="1" applyBorder="1" applyAlignment="1">
      <alignment horizontal="left" wrapText="1" indent="2"/>
    </xf>
    <xf numFmtId="4" fontId="58" fillId="10" borderId="3" xfId="0" applyNumberFormat="1" applyFont="1" applyFill="1" applyBorder="1" applyAlignment="1">
      <alignment horizontal="right" wrapText="1" indent="1"/>
    </xf>
    <xf numFmtId="4" fontId="44" fillId="8" borderId="3" xfId="0" applyNumberFormat="1" applyFont="1" applyFill="1" applyBorder="1" applyAlignment="1">
      <alignment horizontal="right" wrapText="1" indent="1"/>
    </xf>
    <xf numFmtId="0" fontId="58" fillId="8" borderId="3" xfId="0" applyFont="1" applyFill="1" applyBorder="1" applyAlignment="1">
      <alignment horizontal="left" wrapText="1" indent="5"/>
    </xf>
    <xf numFmtId="0" fontId="67" fillId="3" borderId="6" xfId="0" quotePrefix="1" applyFont="1" applyFill="1" applyBorder="1" applyAlignment="1">
      <alignment horizontal="left" vertical="center" wrapText="1"/>
    </xf>
    <xf numFmtId="3" fontId="68" fillId="2" borderId="11" xfId="0" applyNumberFormat="1" applyFont="1" applyFill="1" applyBorder="1" applyAlignment="1">
      <alignment horizontal="center" vertical="center" wrapText="1"/>
    </xf>
    <xf numFmtId="4" fontId="58" fillId="7" borderId="3" xfId="0" applyNumberFormat="1" applyFont="1" applyFill="1" applyBorder="1" applyAlignment="1">
      <alignment horizontal="right" vertical="center" wrapText="1"/>
    </xf>
    <xf numFmtId="4" fontId="58" fillId="7" borderId="30" xfId="0" applyNumberFormat="1" applyFont="1" applyFill="1" applyBorder="1" applyAlignment="1">
      <alignment horizontal="right" vertical="center" wrapText="1"/>
    </xf>
    <xf numFmtId="4" fontId="34" fillId="3" borderId="19" xfId="7" applyNumberFormat="1" applyFont="1" applyFill="1" applyBorder="1" applyAlignment="1">
      <alignment horizontal="right" vertical="center"/>
    </xf>
    <xf numFmtId="4" fontId="36" fillId="4" borderId="19" xfId="7" applyNumberFormat="1" applyFont="1" applyFill="1" applyBorder="1" applyAlignment="1">
      <alignment horizontal="right" vertical="center"/>
    </xf>
    <xf numFmtId="4" fontId="36" fillId="0" borderId="19" xfId="7" applyNumberFormat="1" applyFont="1" applyFill="1" applyBorder="1" applyAlignment="1">
      <alignment horizontal="right" vertical="center"/>
    </xf>
    <xf numFmtId="4" fontId="36" fillId="0" borderId="18" xfId="7" applyNumberFormat="1" applyFont="1" applyFill="1" applyBorder="1" applyAlignment="1">
      <alignment horizontal="right" vertical="center"/>
    </xf>
    <xf numFmtId="4" fontId="34" fillId="0" borderId="19" xfId="7" applyNumberFormat="1" applyFont="1" applyFill="1" applyBorder="1" applyAlignment="1">
      <alignment horizontal="right" vertical="center"/>
    </xf>
    <xf numFmtId="0" fontId="33" fillId="0" borderId="35" xfId="7" applyFont="1" applyBorder="1" applyAlignment="1">
      <alignment horizontal="left" vertical="center" wrapText="1"/>
    </xf>
    <xf numFmtId="0" fontId="34" fillId="0" borderId="35" xfId="8" applyFont="1" applyFill="1" applyBorder="1" applyAlignment="1">
      <alignment horizontal="left" vertical="center" wrapText="1"/>
    </xf>
    <xf numFmtId="0" fontId="34" fillId="0" borderId="35" xfId="7" quotePrefix="1" applyFont="1" applyFill="1" applyBorder="1" applyAlignment="1">
      <alignment horizontal="left" vertical="center" wrapText="1"/>
    </xf>
    <xf numFmtId="0" fontId="33" fillId="0" borderId="31" xfId="7" applyFont="1" applyBorder="1" applyAlignment="1">
      <alignment horizontal="left" vertical="center"/>
    </xf>
    <xf numFmtId="0" fontId="34" fillId="0" borderId="31" xfId="7" applyFont="1" applyFill="1" applyBorder="1" applyAlignment="1">
      <alignment horizontal="left" vertical="center"/>
    </xf>
    <xf numFmtId="0" fontId="42" fillId="4" borderId="14" xfId="7" quotePrefix="1" applyNumberFormat="1" applyFont="1" applyFill="1" applyBorder="1" applyAlignment="1">
      <alignment horizontal="left" vertical="center" wrapText="1"/>
    </xf>
    <xf numFmtId="0" fontId="42" fillId="4" borderId="15" xfId="7" quotePrefix="1" applyNumberFormat="1" applyFont="1" applyFill="1" applyBorder="1" applyAlignment="1">
      <alignment horizontal="left" vertical="center" wrapText="1"/>
    </xf>
    <xf numFmtId="4" fontId="37" fillId="4" borderId="15" xfId="7" applyNumberFormat="1" applyFont="1" applyFill="1" applyBorder="1" applyAlignment="1">
      <alignment horizontal="right" vertical="center" wrapText="1"/>
    </xf>
    <xf numFmtId="4" fontId="29" fillId="4" borderId="15" xfId="7" quotePrefix="1" applyNumberFormat="1" applyFont="1" applyFill="1" applyBorder="1" applyAlignment="1">
      <alignment horizontal="right" vertical="center" wrapText="1"/>
    </xf>
    <xf numFmtId="4" fontId="29" fillId="4" borderId="16" xfId="7" quotePrefix="1" applyNumberFormat="1" applyFont="1" applyFill="1" applyBorder="1" applyAlignment="1">
      <alignment horizontal="right" vertical="center" wrapText="1"/>
    </xf>
    <xf numFmtId="0" fontId="34" fillId="0" borderId="35" xfId="7" applyFont="1" applyFill="1" applyBorder="1" applyAlignment="1">
      <alignment horizontal="left" vertical="center" wrapText="1"/>
    </xf>
    <xf numFmtId="0" fontId="37" fillId="4" borderId="31" xfId="7" applyFont="1" applyFill="1" applyBorder="1" applyAlignment="1">
      <alignment horizontal="left" vertical="center"/>
    </xf>
    <xf numFmtId="0" fontId="37" fillId="4" borderId="35" xfId="8" applyFont="1" applyFill="1" applyBorder="1" applyAlignment="1">
      <alignment horizontal="left" vertical="center" wrapText="1"/>
    </xf>
    <xf numFmtId="4" fontId="37" fillId="4" borderId="19" xfId="7" applyNumberFormat="1" applyFont="1" applyFill="1" applyBorder="1" applyAlignment="1">
      <alignment horizontal="right" vertical="center"/>
    </xf>
    <xf numFmtId="4" fontId="71" fillId="0" borderId="18" xfId="7" applyNumberFormat="1" applyFont="1" applyFill="1" applyBorder="1" applyAlignment="1">
      <alignment horizontal="right" vertical="center" wrapText="1"/>
    </xf>
    <xf numFmtId="3" fontId="33" fillId="0" borderId="36" xfId="7" applyNumberFormat="1" applyFont="1" applyBorder="1" applyAlignment="1">
      <alignment horizontal="right" vertical="center"/>
    </xf>
    <xf numFmtId="3" fontId="33" fillId="0" borderId="0" xfId="7" applyNumberFormat="1" applyFont="1" applyBorder="1" applyAlignment="1">
      <alignment horizontal="right" vertical="center"/>
    </xf>
    <xf numFmtId="4" fontId="71" fillId="0" borderId="18" xfId="7" applyNumberFormat="1" applyFont="1" applyFill="1" applyBorder="1" applyAlignment="1">
      <alignment horizontal="right" vertical="center"/>
    </xf>
    <xf numFmtId="0" fontId="34" fillId="0" borderId="34" xfId="7" applyFont="1" applyFill="1" applyBorder="1" applyAlignment="1">
      <alignment horizontal="left" vertical="center"/>
    </xf>
    <xf numFmtId="0" fontId="34" fillId="0" borderId="25" xfId="8" applyFont="1" applyFill="1" applyBorder="1" applyAlignment="1">
      <alignment horizontal="left" vertical="center" wrapText="1"/>
    </xf>
    <xf numFmtId="4" fontId="71" fillId="0" borderId="21" xfId="7" applyNumberFormat="1" applyFont="1" applyFill="1" applyBorder="1" applyAlignment="1">
      <alignment horizontal="right" vertical="center" wrapText="1"/>
    </xf>
    <xf numFmtId="4" fontId="34" fillId="0" borderId="21" xfId="7" applyNumberFormat="1" applyFont="1" applyFill="1" applyBorder="1" applyAlignment="1">
      <alignment horizontal="right" vertical="center"/>
    </xf>
    <xf numFmtId="4" fontId="34" fillId="0" borderId="22" xfId="7" applyNumberFormat="1" applyFont="1" applyFill="1" applyBorder="1" applyAlignment="1">
      <alignment horizontal="right" vertical="center"/>
    </xf>
    <xf numFmtId="4" fontId="60" fillId="0" borderId="24" xfId="7" applyNumberFormat="1" applyFont="1" applyBorder="1" applyAlignment="1">
      <alignment vertical="center" wrapText="1"/>
    </xf>
    <xf numFmtId="3" fontId="60" fillId="0" borderId="24" xfId="7" quotePrefix="1" applyNumberFormat="1" applyFont="1" applyBorder="1" applyAlignment="1">
      <alignment horizontal="right" vertical="center" wrapText="1"/>
    </xf>
    <xf numFmtId="3" fontId="60" fillId="0" borderId="27" xfId="7" quotePrefix="1" applyNumberFormat="1" applyFont="1" applyBorder="1" applyAlignment="1">
      <alignment horizontal="right" vertical="center" wrapText="1"/>
    </xf>
    <xf numFmtId="0" fontId="37" fillId="4" borderId="35" xfId="7" quotePrefix="1" applyFont="1" applyFill="1" applyBorder="1" applyAlignment="1">
      <alignment horizontal="left" vertical="center" wrapText="1"/>
    </xf>
    <xf numFmtId="0" fontId="42" fillId="4" borderId="6" xfId="7" quotePrefix="1" applyNumberFormat="1" applyFont="1" applyFill="1" applyBorder="1" applyAlignment="1">
      <alignment horizontal="left" vertical="center" wrapText="1"/>
    </xf>
    <xf numFmtId="4" fontId="32" fillId="4" borderId="6" xfId="7" applyNumberFormat="1" applyFont="1" applyFill="1" applyBorder="1" applyAlignment="1">
      <alignment horizontal="right" vertical="center"/>
    </xf>
    <xf numFmtId="3" fontId="32" fillId="4" borderId="6" xfId="7" applyNumberFormat="1" applyFont="1" applyFill="1" applyBorder="1" applyAlignment="1">
      <alignment horizontal="right" vertical="center"/>
    </xf>
    <xf numFmtId="1" fontId="32" fillId="4" borderId="6" xfId="7" applyNumberFormat="1" applyFont="1" applyFill="1" applyBorder="1" applyAlignment="1">
      <alignment horizontal="right" vertical="center" wrapText="1"/>
    </xf>
    <xf numFmtId="0" fontId="34" fillId="0" borderId="6" xfId="7" applyFont="1" applyFill="1" applyBorder="1" applyAlignment="1">
      <alignment horizontal="left" vertical="center"/>
    </xf>
    <xf numFmtId="0" fontId="34" fillId="0" borderId="6" xfId="7" applyFont="1" applyFill="1" applyBorder="1" applyAlignment="1">
      <alignment horizontal="left" vertical="center" wrapText="1"/>
    </xf>
    <xf numFmtId="4" fontId="34" fillId="0" borderId="6" xfId="7" applyNumberFormat="1" applyFont="1" applyFill="1" applyBorder="1" applyAlignment="1">
      <alignment horizontal="right" vertical="center"/>
    </xf>
    <xf numFmtId="3" fontId="36" fillId="0" borderId="6" xfId="7" applyNumberFormat="1" applyFont="1" applyFill="1" applyBorder="1" applyAlignment="1">
      <alignment horizontal="right" vertical="center"/>
    </xf>
    <xf numFmtId="1" fontId="36" fillId="0" borderId="6" xfId="7" applyNumberFormat="1" applyFont="1" applyFill="1" applyBorder="1" applyAlignment="1">
      <alignment horizontal="right" vertical="center" wrapText="1"/>
    </xf>
    <xf numFmtId="0" fontId="33" fillId="0" borderId="6" xfId="7" applyFont="1" applyBorder="1" applyAlignment="1">
      <alignment horizontal="left" vertical="center"/>
    </xf>
    <xf numFmtId="0" fontId="33" fillId="0" borderId="6" xfId="7" applyFont="1" applyBorder="1" applyAlignment="1">
      <alignment horizontal="left" vertical="center" wrapText="1"/>
    </xf>
    <xf numFmtId="4" fontId="35" fillId="0" borderId="6" xfId="7" applyNumberFormat="1" applyFont="1" applyFill="1" applyBorder="1" applyAlignment="1" applyProtection="1">
      <alignment horizontal="right" vertical="top" shrinkToFit="1"/>
      <protection locked="0"/>
    </xf>
    <xf numFmtId="4" fontId="35" fillId="0" borderId="6" xfId="7" applyNumberFormat="1" applyFont="1" applyFill="1" applyBorder="1" applyAlignment="1" applyProtection="1">
      <alignment horizontal="right" vertical="center" shrinkToFit="1"/>
      <protection locked="0"/>
    </xf>
    <xf numFmtId="3" fontId="34" fillId="0" borderId="6" xfId="7" applyNumberFormat="1" applyFont="1" applyFill="1" applyBorder="1" applyAlignment="1">
      <alignment horizontal="right" vertical="center"/>
    </xf>
    <xf numFmtId="1" fontId="34" fillId="0" borderId="6" xfId="7" applyNumberFormat="1" applyFont="1" applyFill="1" applyBorder="1" applyAlignment="1">
      <alignment horizontal="right" vertical="center" wrapText="1"/>
    </xf>
    <xf numFmtId="0" fontId="37" fillId="4" borderId="6" xfId="7" applyFont="1" applyFill="1" applyBorder="1" applyAlignment="1">
      <alignment horizontal="left" vertical="center"/>
    </xf>
    <xf numFmtId="0" fontId="37" fillId="4" borderId="6" xfId="8" applyFont="1" applyFill="1" applyBorder="1" applyAlignment="1">
      <alignment horizontal="left" vertical="center" wrapText="1"/>
    </xf>
    <xf numFmtId="0" fontId="34" fillId="0" borderId="6" xfId="8" applyFont="1" applyFill="1" applyBorder="1" applyAlignment="1">
      <alignment horizontal="left" vertical="center" wrapText="1"/>
    </xf>
    <xf numFmtId="0" fontId="36" fillId="4" borderId="6" xfId="7" applyFont="1" applyFill="1" applyBorder="1" applyAlignment="1">
      <alignment horizontal="left" vertical="center"/>
    </xf>
    <xf numFmtId="0" fontId="37" fillId="4" borderId="6" xfId="7" quotePrefix="1" applyFont="1" applyFill="1" applyBorder="1" applyAlignment="1">
      <alignment horizontal="left" vertical="center" wrapText="1"/>
    </xf>
    <xf numFmtId="4" fontId="70" fillId="4" borderId="6" xfId="7" applyNumberFormat="1" applyFont="1" applyFill="1" applyBorder="1" applyAlignment="1" applyProtection="1">
      <alignment horizontal="right" vertical="center" shrinkToFit="1"/>
      <protection locked="0"/>
    </xf>
    <xf numFmtId="3" fontId="36" fillId="4" borderId="6" xfId="7" applyNumberFormat="1" applyFont="1" applyFill="1" applyBorder="1" applyAlignment="1">
      <alignment horizontal="right" vertical="center"/>
    </xf>
    <xf numFmtId="1" fontId="36" fillId="4" borderId="6" xfId="7" applyNumberFormat="1" applyFont="1" applyFill="1" applyBorder="1" applyAlignment="1">
      <alignment horizontal="right" vertical="center" wrapText="1"/>
    </xf>
    <xf numFmtId="3" fontId="37" fillId="4" borderId="6" xfId="7" applyNumberFormat="1" applyFont="1" applyFill="1" applyBorder="1" applyAlignment="1">
      <alignment horizontal="right" vertical="center"/>
    </xf>
    <xf numFmtId="1" fontId="37" fillId="4" borderId="6" xfId="7" applyNumberFormat="1" applyFont="1" applyFill="1" applyBorder="1" applyAlignment="1">
      <alignment horizontal="right" vertical="center" wrapText="1"/>
    </xf>
    <xf numFmtId="0" fontId="34" fillId="0" borderId="6" xfId="7" quotePrefix="1" applyFont="1" applyFill="1" applyBorder="1" applyAlignment="1">
      <alignment horizontal="left" vertical="center" wrapText="1"/>
    </xf>
    <xf numFmtId="3" fontId="71" fillId="4" borderId="6" xfId="7" applyNumberFormat="1" applyFont="1" applyFill="1" applyBorder="1" applyAlignment="1">
      <alignment horizontal="right" vertical="center"/>
    </xf>
    <xf numFmtId="1" fontId="71" fillId="4" borderId="6" xfId="7" applyNumberFormat="1" applyFont="1" applyFill="1" applyBorder="1" applyAlignment="1">
      <alignment horizontal="right" vertical="center" wrapText="1"/>
    </xf>
    <xf numFmtId="4" fontId="72" fillId="2" borderId="11" xfId="0" applyNumberFormat="1" applyFont="1" applyFill="1" applyBorder="1" applyAlignment="1">
      <alignment vertical="center" wrapText="1"/>
    </xf>
    <xf numFmtId="3" fontId="72" fillId="2" borderId="11" xfId="0" applyNumberFormat="1" applyFont="1" applyFill="1" applyBorder="1" applyAlignment="1">
      <alignment horizontal="right" vertical="center" wrapText="1"/>
    </xf>
    <xf numFmtId="4" fontId="73" fillId="2" borderId="11" xfId="0" applyNumberFormat="1" applyFont="1" applyFill="1" applyBorder="1" applyAlignment="1">
      <alignment vertical="center" wrapText="1"/>
    </xf>
    <xf numFmtId="4" fontId="73" fillId="2" borderId="11" xfId="0" applyNumberFormat="1" applyFont="1" applyFill="1" applyBorder="1" applyAlignment="1">
      <alignment horizontal="right" vertical="center" wrapText="1"/>
    </xf>
    <xf numFmtId="3" fontId="73" fillId="2" borderId="11" xfId="0" applyNumberFormat="1" applyFont="1" applyFill="1" applyBorder="1" applyAlignment="1">
      <alignment horizontal="right" vertical="center" wrapText="1"/>
    </xf>
    <xf numFmtId="4" fontId="50" fillId="0" borderId="11" xfId="6" applyNumberFormat="1" applyFont="1" applyBorder="1" applyAlignment="1">
      <alignment vertical="center"/>
    </xf>
    <xf numFmtId="4" fontId="50" fillId="0" borderId="11" xfId="6" applyNumberFormat="1" applyFont="1" applyBorder="1" applyAlignment="1">
      <alignment horizontal="right" vertical="center"/>
    </xf>
    <xf numFmtId="3" fontId="50" fillId="3" borderId="11" xfId="1" applyNumberFormat="1" applyFont="1" applyFill="1" applyBorder="1" applyAlignment="1">
      <alignment horizontal="right" vertical="center"/>
    </xf>
    <xf numFmtId="4" fontId="50" fillId="3" borderId="11" xfId="1" applyNumberFormat="1" applyFont="1" applyFill="1" applyBorder="1" applyAlignment="1">
      <alignment horizontal="right" vertical="center" wrapText="1"/>
    </xf>
    <xf numFmtId="4" fontId="50" fillId="3" borderId="11" xfId="1" applyNumberFormat="1" applyFont="1" applyFill="1" applyBorder="1" applyAlignment="1">
      <alignment horizontal="right" vertical="center"/>
    </xf>
    <xf numFmtId="0" fontId="58" fillId="12" borderId="3" xfId="0" applyFont="1" applyFill="1" applyBorder="1" applyAlignment="1">
      <alignment horizontal="left" wrapText="1" indent="5"/>
    </xf>
    <xf numFmtId="4" fontId="44" fillId="12" borderId="3" xfId="0" applyNumberFormat="1" applyFont="1" applyFill="1" applyBorder="1" applyAlignment="1">
      <alignment horizontal="right" wrapText="1" indent="1"/>
    </xf>
    <xf numFmtId="4" fontId="58" fillId="12" borderId="3" xfId="0" applyNumberFormat="1" applyFont="1" applyFill="1" applyBorder="1" applyAlignment="1">
      <alignment horizontal="right" wrapText="1" indent="1"/>
    </xf>
    <xf numFmtId="0" fontId="58" fillId="10" borderId="3" xfId="0" applyFont="1" applyFill="1" applyBorder="1" applyAlignment="1">
      <alignment horizontal="left" vertical="top" wrapText="1"/>
    </xf>
    <xf numFmtId="4" fontId="58" fillId="10" borderId="3" xfId="0" applyNumberFormat="1" applyFont="1" applyFill="1" applyBorder="1" applyAlignment="1">
      <alignment horizontal="right" vertical="center" wrapText="1"/>
    </xf>
    <xf numFmtId="3" fontId="26" fillId="0" borderId="0" xfId="7" applyNumberFormat="1" applyFont="1" applyAlignment="1">
      <alignment horizontal="center"/>
    </xf>
    <xf numFmtId="0" fontId="74" fillId="0" borderId="0" xfId="7" applyNumberFormat="1" applyFont="1" applyAlignment="1">
      <alignment wrapText="1"/>
    </xf>
    <xf numFmtId="4" fontId="48" fillId="0" borderId="0" xfId="12" applyNumberFormat="1" applyFont="1" applyFill="1" applyBorder="1" applyAlignment="1">
      <alignment horizontal="right" wrapText="1"/>
    </xf>
    <xf numFmtId="4" fontId="49" fillId="0" borderId="0" xfId="12" applyNumberFormat="1" applyFont="1" applyFill="1" applyBorder="1" applyAlignment="1">
      <alignment horizontal="right" wrapText="1"/>
    </xf>
    <xf numFmtId="0" fontId="47" fillId="0" borderId="0" xfId="11" applyFont="1" applyFill="1" applyBorder="1" applyAlignment="1">
      <alignment horizontal="left" wrapText="1"/>
    </xf>
    <xf numFmtId="3" fontId="50" fillId="0" borderId="0" xfId="12" applyNumberFormat="1" applyFont="1" applyFill="1" applyBorder="1" applyAlignment="1">
      <alignment horizontal="right" wrapText="1"/>
    </xf>
    <xf numFmtId="0" fontId="51" fillId="0" borderId="0" xfId="11" applyFont="1" applyFill="1" applyBorder="1" applyAlignment="1">
      <alignment horizontal="center" wrapText="1"/>
    </xf>
    <xf numFmtId="0" fontId="51" fillId="0" borderId="0" xfId="11" applyFont="1" applyFill="1" applyBorder="1" applyAlignment="1">
      <alignment wrapText="1"/>
    </xf>
    <xf numFmtId="4" fontId="50" fillId="0" borderId="0" xfId="12" applyNumberFormat="1" applyFont="1" applyFill="1" applyBorder="1" applyAlignment="1">
      <alignment horizontal="right" wrapText="1"/>
    </xf>
    <xf numFmtId="0" fontId="49" fillId="0" borderId="0" xfId="11" applyFont="1" applyFill="1" applyBorder="1" applyAlignment="1">
      <alignment wrapText="1"/>
    </xf>
    <xf numFmtId="4" fontId="52" fillId="0" borderId="0" xfId="12" applyNumberFormat="1" applyFont="1" applyFill="1" applyBorder="1" applyAlignment="1">
      <alignment horizontal="right" wrapText="1"/>
    </xf>
    <xf numFmtId="0" fontId="25" fillId="0" borderId="0" xfId="7" applyNumberFormat="1" applyFont="1" applyFill="1" applyBorder="1" applyAlignment="1">
      <alignment horizontal="center"/>
    </xf>
    <xf numFmtId="0" fontId="51" fillId="0" borderId="0" xfId="11" applyFont="1" applyFill="1" applyBorder="1" applyAlignment="1">
      <alignment horizontal="right" wrapText="1"/>
    </xf>
    <xf numFmtId="4" fontId="41" fillId="0" borderId="6" xfId="7" applyNumberFormat="1" applyFont="1" applyBorder="1" applyAlignment="1">
      <alignment horizontal="right" vertical="center" wrapText="1"/>
    </xf>
    <xf numFmtId="4" fontId="42" fillId="0" borderId="24" xfId="7" quotePrefix="1" applyNumberFormat="1" applyFont="1" applyBorder="1" applyAlignment="1">
      <alignment horizontal="right" vertical="center" wrapText="1"/>
    </xf>
    <xf numFmtId="4" fontId="42" fillId="0" borderId="27" xfId="7" quotePrefix="1" applyNumberFormat="1" applyFont="1" applyBorder="1" applyAlignment="1">
      <alignment horizontal="right" vertical="center" wrapText="1"/>
    </xf>
    <xf numFmtId="4" fontId="32" fillId="4" borderId="16" xfId="7" applyNumberFormat="1" applyFont="1" applyFill="1" applyBorder="1" applyAlignment="1">
      <alignment horizontal="right" vertical="center" wrapText="1"/>
    </xf>
    <xf numFmtId="4" fontId="36" fillId="5" borderId="19" xfId="7" applyNumberFormat="1" applyFont="1" applyFill="1" applyBorder="1" applyAlignment="1">
      <alignment horizontal="right" vertical="center" wrapText="1"/>
    </xf>
    <xf numFmtId="4" fontId="34" fillId="0" borderId="19" xfId="7" applyNumberFormat="1" applyFont="1" applyBorder="1" applyAlignment="1">
      <alignment horizontal="right" vertical="center" wrapText="1"/>
    </xf>
    <xf numFmtId="4" fontId="34" fillId="5" borderId="19" xfId="7" applyNumberFormat="1" applyFont="1" applyFill="1" applyBorder="1" applyAlignment="1">
      <alignment horizontal="right" vertical="center" wrapText="1"/>
    </xf>
    <xf numFmtId="4" fontId="36" fillId="4" borderId="19" xfId="7" applyNumberFormat="1" applyFont="1" applyFill="1" applyBorder="1" applyAlignment="1">
      <alignment horizontal="right" vertical="center" wrapText="1"/>
    </xf>
    <xf numFmtId="4" fontId="34" fillId="4" borderId="18" xfId="7" applyNumberFormat="1" applyFont="1" applyFill="1" applyBorder="1" applyAlignment="1">
      <alignment horizontal="right" vertical="center"/>
    </xf>
    <xf numFmtId="4" fontId="34" fillId="4" borderId="19" xfId="7" applyNumberFormat="1" applyFont="1" applyFill="1" applyBorder="1" applyAlignment="1">
      <alignment horizontal="right" vertical="center" wrapText="1"/>
    </xf>
    <xf numFmtId="4" fontId="34" fillId="0" borderId="22" xfId="7" applyNumberFormat="1" applyFont="1" applyBorder="1" applyAlignment="1">
      <alignment horizontal="right" vertical="center" wrapText="1"/>
    </xf>
    <xf numFmtId="0" fontId="28" fillId="4" borderId="23" xfId="7" applyFont="1" applyFill="1" applyBorder="1" applyAlignment="1">
      <alignment horizontal="left" vertical="center"/>
    </xf>
    <xf numFmtId="0" fontId="28" fillId="4" borderId="0" xfId="7" applyFont="1" applyFill="1" applyBorder="1" applyAlignment="1">
      <alignment horizontal="left" vertical="center" wrapText="1"/>
    </xf>
    <xf numFmtId="4" fontId="32" fillId="4" borderId="0" xfId="7" applyNumberFormat="1" applyFont="1" applyFill="1" applyBorder="1" applyAlignment="1">
      <alignment horizontal="right" vertical="center"/>
    </xf>
    <xf numFmtId="4" fontId="28" fillId="4" borderId="0" xfId="7" applyNumberFormat="1" applyFont="1" applyFill="1" applyBorder="1" applyAlignment="1">
      <alignment horizontal="right" vertical="center"/>
    </xf>
    <xf numFmtId="4" fontId="28" fillId="4" borderId="38" xfId="7" applyNumberFormat="1" applyFont="1" applyFill="1" applyBorder="1" applyAlignment="1">
      <alignment horizontal="right" vertical="center"/>
    </xf>
    <xf numFmtId="4" fontId="34" fillId="3" borderId="0" xfId="7" applyNumberFormat="1" applyFont="1" applyFill="1" applyBorder="1" applyAlignment="1">
      <alignment horizontal="right" vertical="center"/>
    </xf>
    <xf numFmtId="4" fontId="34" fillId="3" borderId="38" xfId="7" applyNumberFormat="1" applyFont="1" applyFill="1" applyBorder="1" applyAlignment="1">
      <alignment horizontal="right" vertical="center"/>
    </xf>
    <xf numFmtId="0" fontId="34" fillId="0" borderId="0" xfId="8" applyFont="1" applyFill="1" applyBorder="1" applyAlignment="1">
      <alignment horizontal="left" vertical="center" wrapText="1"/>
    </xf>
    <xf numFmtId="4" fontId="35" fillId="0" borderId="0" xfId="7" applyNumberFormat="1" applyFont="1" applyFill="1" applyBorder="1" applyAlignment="1" applyProtection="1">
      <alignment horizontal="right" vertical="top" shrinkToFit="1"/>
      <protection locked="0"/>
    </xf>
    <xf numFmtId="0" fontId="36" fillId="4" borderId="23" xfId="7" applyFont="1" applyFill="1" applyBorder="1" applyAlignment="1">
      <alignment horizontal="left" vertical="center"/>
    </xf>
    <xf numFmtId="0" fontId="36" fillId="4" borderId="0" xfId="7" quotePrefix="1" applyFont="1" applyFill="1" applyBorder="1" applyAlignment="1">
      <alignment horizontal="left" vertical="center" wrapText="1"/>
    </xf>
    <xf numFmtId="4" fontId="37" fillId="4" borderId="0" xfId="7" applyNumberFormat="1" applyFont="1" applyFill="1" applyBorder="1" applyAlignment="1">
      <alignment horizontal="right" vertical="center" wrapText="1"/>
    </xf>
    <xf numFmtId="4" fontId="36" fillId="4" borderId="0" xfId="7" applyNumberFormat="1" applyFont="1" applyFill="1" applyBorder="1" applyAlignment="1">
      <alignment horizontal="right" vertical="center"/>
    </xf>
    <xf numFmtId="4" fontId="36" fillId="4" borderId="38" xfId="7" applyNumberFormat="1" applyFont="1" applyFill="1" applyBorder="1" applyAlignment="1">
      <alignment horizontal="right" vertical="center"/>
    </xf>
    <xf numFmtId="0" fontId="34" fillId="0" borderId="23" xfId="7" applyFont="1" applyFill="1" applyBorder="1" applyAlignment="1">
      <alignment horizontal="left" vertical="center"/>
    </xf>
    <xf numFmtId="4" fontId="34" fillId="0" borderId="0" xfId="7" applyNumberFormat="1" applyFont="1" applyFill="1" applyBorder="1" applyAlignment="1">
      <alignment horizontal="right" vertical="center" wrapText="1"/>
    </xf>
    <xf numFmtId="4" fontId="34" fillId="0" borderId="0" xfId="7" applyNumberFormat="1" applyFont="1" applyFill="1" applyBorder="1" applyAlignment="1">
      <alignment horizontal="right" vertical="center"/>
    </xf>
    <xf numFmtId="4" fontId="36" fillId="0" borderId="38" xfId="7" applyNumberFormat="1" applyFont="1" applyFill="1" applyBorder="1" applyAlignment="1">
      <alignment horizontal="right" vertical="center"/>
    </xf>
    <xf numFmtId="0" fontId="34" fillId="0" borderId="23" xfId="7" applyFont="1" applyBorder="1" applyAlignment="1">
      <alignment horizontal="left" vertical="center"/>
    </xf>
    <xf numFmtId="4" fontId="34" fillId="0" borderId="0" xfId="7" applyNumberFormat="1" applyFont="1" applyBorder="1" applyAlignment="1">
      <alignment horizontal="right" vertical="center"/>
    </xf>
    <xf numFmtId="0" fontId="36" fillId="4" borderId="0" xfId="8" applyFont="1" applyFill="1" applyBorder="1" applyAlignment="1">
      <alignment horizontal="left" vertical="center" wrapText="1"/>
    </xf>
    <xf numFmtId="0" fontId="34" fillId="0" borderId="0" xfId="7" quotePrefix="1" applyFont="1" applyFill="1" applyBorder="1" applyAlignment="1">
      <alignment horizontal="left" vertical="center" wrapText="1"/>
    </xf>
    <xf numFmtId="0" fontId="34" fillId="0" borderId="0" xfId="7" quotePrefix="1" applyFont="1" applyBorder="1" applyAlignment="1">
      <alignment horizontal="left" vertical="center" wrapText="1"/>
    </xf>
    <xf numFmtId="4" fontId="33" fillId="0" borderId="38" xfId="7" applyNumberFormat="1" applyFont="1" applyBorder="1" applyAlignment="1">
      <alignment horizontal="right" vertical="center"/>
    </xf>
    <xf numFmtId="0" fontId="34" fillId="0" borderId="0" xfId="7" applyFont="1" applyBorder="1" applyAlignment="1">
      <alignment horizontal="left" vertical="center" wrapText="1"/>
    </xf>
    <xf numFmtId="0" fontId="36" fillId="4" borderId="0" xfId="7" applyFont="1" applyFill="1" applyBorder="1" applyAlignment="1">
      <alignment horizontal="left" vertical="center" wrapText="1"/>
    </xf>
    <xf numFmtId="4" fontId="37" fillId="4" borderId="0" xfId="7" applyNumberFormat="1" applyFont="1" applyFill="1" applyBorder="1" applyAlignment="1">
      <alignment horizontal="right" vertical="center"/>
    </xf>
    <xf numFmtId="0" fontId="38" fillId="0" borderId="0" xfId="8" applyFont="1" applyFill="1" applyBorder="1" applyAlignment="1">
      <alignment horizontal="left" vertical="center" wrapText="1"/>
    </xf>
    <xf numFmtId="0" fontId="33" fillId="0" borderId="32" xfId="7" applyFont="1" applyBorder="1" applyAlignment="1">
      <alignment horizontal="left" vertical="center"/>
    </xf>
    <xf numFmtId="0" fontId="33" fillId="0" borderId="8" xfId="7" applyFont="1" applyBorder="1" applyAlignment="1">
      <alignment horizontal="left" vertical="center" wrapText="1"/>
    </xf>
    <xf numFmtId="4" fontId="33" fillId="0" borderId="8" xfId="7" applyNumberFormat="1" applyFont="1" applyBorder="1" applyAlignment="1">
      <alignment horizontal="right" vertical="center"/>
    </xf>
    <xf numFmtId="4" fontId="35" fillId="0" borderId="8" xfId="7" applyNumberFormat="1" applyFont="1" applyFill="1" applyBorder="1" applyAlignment="1" applyProtection="1">
      <alignment horizontal="right" vertical="center" shrinkToFit="1"/>
      <protection locked="0"/>
    </xf>
    <xf numFmtId="4" fontId="33" fillId="0" borderId="33" xfId="7" applyNumberFormat="1" applyFont="1" applyBorder="1" applyAlignment="1">
      <alignment horizontal="right" vertical="center"/>
    </xf>
    <xf numFmtId="0" fontId="42" fillId="0" borderId="6" xfId="7" quotePrefix="1" applyNumberFormat="1" applyFont="1" applyBorder="1" applyAlignment="1">
      <alignment horizontal="left" vertical="center" wrapText="1"/>
    </xf>
    <xf numFmtId="4" fontId="37" fillId="0" borderId="6" xfId="7" applyNumberFormat="1" applyFont="1" applyBorder="1" applyAlignment="1">
      <alignment horizontal="right" vertical="center" wrapText="1"/>
    </xf>
    <xf numFmtId="4" fontId="29" fillId="0" borderId="6" xfId="7" quotePrefix="1" applyNumberFormat="1" applyFont="1" applyBorder="1" applyAlignment="1">
      <alignment horizontal="right" vertical="center" wrapText="1"/>
    </xf>
    <xf numFmtId="0" fontId="47" fillId="0" borderId="0" xfId="11" applyFont="1" applyBorder="1" applyAlignment="1">
      <alignment horizontal="left" wrapText="1"/>
    </xf>
    <xf numFmtId="4" fontId="34" fillId="0" borderId="0" xfId="7" applyNumberFormat="1" applyFont="1" applyFill="1" applyBorder="1" applyAlignment="1">
      <alignment horizontal="center" vertical="center"/>
    </xf>
    <xf numFmtId="4" fontId="34" fillId="0" borderId="8" xfId="7" applyNumberFormat="1" applyFont="1" applyFill="1" applyBorder="1" applyAlignment="1">
      <alignment horizontal="right" vertical="center"/>
    </xf>
    <xf numFmtId="0" fontId="30" fillId="0" borderId="0" xfId="7" applyNumberFormat="1" applyFont="1" applyBorder="1" applyAlignment="1">
      <alignment horizontal="center" vertical="center" wrapText="1"/>
    </xf>
    <xf numFmtId="3" fontId="30" fillId="0" borderId="0" xfId="7" quotePrefix="1" applyNumberFormat="1" applyFont="1" applyBorder="1" applyAlignment="1">
      <alignment horizontal="center" vertical="center" wrapText="1"/>
    </xf>
    <xf numFmtId="1" fontId="29" fillId="0" borderId="0" xfId="7" quotePrefix="1" applyNumberFormat="1" applyFont="1" applyBorder="1" applyAlignment="1">
      <alignment horizontal="center" vertical="center" wrapText="1"/>
    </xf>
    <xf numFmtId="4" fontId="74" fillId="0" borderId="0" xfId="7" quotePrefix="1" applyNumberFormat="1" applyFont="1" applyBorder="1" applyAlignment="1">
      <alignment horizontal="center" vertical="center" wrapText="1"/>
    </xf>
    <xf numFmtId="4" fontId="74" fillId="0" borderId="0" xfId="7" applyNumberFormat="1" applyFont="1" applyBorder="1" applyAlignment="1">
      <alignment horizontal="center" vertical="center" wrapText="1"/>
    </xf>
    <xf numFmtId="0" fontId="29" fillId="0" borderId="0" xfId="7" quotePrefix="1" applyNumberFormat="1" applyFont="1" applyBorder="1" applyAlignment="1">
      <alignment horizontal="center" vertical="center" wrapText="1"/>
    </xf>
    <xf numFmtId="0" fontId="61" fillId="0" borderId="0" xfId="7" quotePrefix="1" applyNumberFormat="1" applyFont="1" applyBorder="1" applyAlignment="1">
      <alignment horizontal="center" vertical="center" wrapText="1"/>
    </xf>
    <xf numFmtId="3" fontId="31" fillId="0" borderId="0" xfId="7" applyNumberFormat="1" applyFont="1" applyBorder="1"/>
    <xf numFmtId="4" fontId="40" fillId="0" borderId="0" xfId="7" quotePrefix="1" applyNumberFormat="1" applyFont="1" applyBorder="1" applyAlignment="1">
      <alignment horizontal="right" vertical="center"/>
    </xf>
    <xf numFmtId="0" fontId="51" fillId="0" borderId="0" xfId="11" applyFont="1" applyBorder="1" applyAlignment="1">
      <alignment horizontal="center" wrapText="1"/>
    </xf>
    <xf numFmtId="0" fontId="51" fillId="0" borderId="0" xfId="11" applyFont="1" applyBorder="1" applyAlignment="1">
      <alignment wrapText="1"/>
    </xf>
    <xf numFmtId="4" fontId="50" fillId="0" borderId="0" xfId="12" applyNumberFormat="1" applyFont="1" applyBorder="1" applyAlignment="1">
      <alignment horizontal="right" wrapText="1"/>
    </xf>
    <xf numFmtId="0" fontId="49" fillId="0" borderId="0" xfId="11" applyFont="1" applyBorder="1" applyAlignment="1">
      <alignment wrapText="1"/>
    </xf>
    <xf numFmtId="4" fontId="52" fillId="0" borderId="0" xfId="12" applyNumberFormat="1" applyFont="1" applyBorder="1" applyAlignment="1">
      <alignment horizontal="right" wrapText="1"/>
    </xf>
    <xf numFmtId="0" fontId="25" fillId="0" borderId="0" xfId="7" applyNumberFormat="1" applyFont="1" applyBorder="1" applyAlignment="1">
      <alignment horizontal="center"/>
    </xf>
    <xf numFmtId="0" fontId="51" fillId="0" borderId="0" xfId="11" applyFont="1" applyBorder="1" applyAlignment="1">
      <alignment horizontal="right" wrapText="1"/>
    </xf>
    <xf numFmtId="4" fontId="71" fillId="0" borderId="0" xfId="7" applyNumberFormat="1" applyFont="1" applyFill="1" applyBorder="1" applyAlignment="1">
      <alignment horizontal="right" vertical="center"/>
    </xf>
    <xf numFmtId="0" fontId="75" fillId="0" borderId="0" xfId="14" applyFont="1" applyAlignment="1">
      <alignment horizontal="left" indent="1"/>
    </xf>
    <xf numFmtId="0" fontId="76" fillId="0" borderId="0" xfId="14" applyFont="1" applyAlignment="1">
      <alignment horizontal="left" indent="1"/>
    </xf>
    <xf numFmtId="0" fontId="77" fillId="0" borderId="0" xfId="14" applyFont="1" applyAlignment="1">
      <alignment horizontal="left" indent="1"/>
    </xf>
    <xf numFmtId="0" fontId="21" fillId="0" borderId="0" xfId="14" applyFont="1" applyAlignment="1">
      <alignment horizontal="left" indent="1"/>
    </xf>
    <xf numFmtId="0" fontId="78" fillId="0" borderId="0" xfId="14" applyFont="1"/>
    <xf numFmtId="4" fontId="79" fillId="3" borderId="30" xfId="14" applyNumberFormat="1" applyFont="1" applyFill="1" applyBorder="1" applyAlignment="1">
      <alignment horizontal="right" wrapText="1"/>
    </xf>
    <xf numFmtId="4" fontId="79" fillId="3" borderId="3" xfId="14" applyNumberFormat="1" applyFont="1" applyFill="1" applyBorder="1" applyAlignment="1">
      <alignment horizontal="right" wrapText="1"/>
    </xf>
    <xf numFmtId="0" fontId="79" fillId="3" borderId="9" xfId="14" applyFont="1" applyFill="1" applyBorder="1" applyAlignment="1">
      <alignment wrapText="1"/>
    </xf>
    <xf numFmtId="0" fontId="80" fillId="3" borderId="0" xfId="14" applyFont="1" applyFill="1"/>
    <xf numFmtId="0" fontId="79" fillId="3" borderId="39" xfId="14" applyFont="1" applyFill="1" applyBorder="1" applyAlignment="1">
      <alignment wrapText="1"/>
    </xf>
    <xf numFmtId="0" fontId="81" fillId="0" borderId="0" xfId="14" applyFont="1" applyFill="1"/>
    <xf numFmtId="4" fontId="82" fillId="10" borderId="6" xfId="14" applyNumberFormat="1" applyFont="1" applyFill="1" applyBorder="1" applyAlignment="1">
      <alignment horizontal="right" wrapText="1"/>
    </xf>
    <xf numFmtId="0" fontId="82" fillId="10" borderId="39" xfId="14" applyFont="1" applyFill="1" applyBorder="1" applyAlignment="1">
      <alignment horizontal="center" vertical="center" wrapText="1"/>
    </xf>
    <xf numFmtId="0" fontId="75" fillId="0" borderId="0" xfId="14" applyFont="1" applyFill="1" applyAlignment="1">
      <alignment horizontal="left" indent="1"/>
    </xf>
    <xf numFmtId="0" fontId="75" fillId="0" borderId="40" xfId="14" applyFont="1" applyFill="1" applyBorder="1" applyAlignment="1">
      <alignment horizontal="left" indent="1"/>
    </xf>
    <xf numFmtId="0" fontId="75" fillId="0" borderId="0" xfId="14" applyFont="1" applyFill="1" applyAlignment="1">
      <alignment horizontal="left"/>
    </xf>
    <xf numFmtId="0" fontId="85" fillId="0" borderId="6" xfId="14" applyFont="1" applyBorder="1" applyAlignment="1">
      <alignment horizontal="center" vertical="center" wrapText="1" indent="1"/>
    </xf>
    <xf numFmtId="0" fontId="86" fillId="0" borderId="6" xfId="14" applyFont="1" applyBorder="1" applyAlignment="1">
      <alignment horizontal="center" vertical="center" wrapText="1" indent="1"/>
    </xf>
    <xf numFmtId="0" fontId="78" fillId="0" borderId="0" xfId="14" applyFont="1" applyAlignment="1"/>
    <xf numFmtId="4" fontId="82" fillId="13" borderId="30" xfId="14" applyNumberFormat="1" applyFont="1" applyFill="1" applyBorder="1" applyAlignment="1">
      <alignment horizontal="right" wrapText="1"/>
    </xf>
    <xf numFmtId="0" fontId="82" fillId="13" borderId="39" xfId="14" applyFont="1" applyFill="1" applyBorder="1" applyAlignment="1">
      <alignment horizontal="left" vertical="center" wrapText="1"/>
    </xf>
    <xf numFmtId="0" fontId="75" fillId="0" borderId="0" xfId="14" applyFont="1" applyFill="1" applyAlignment="1">
      <alignment horizontal="center"/>
    </xf>
    <xf numFmtId="4" fontId="79" fillId="0" borderId="5" xfId="14" applyNumberFormat="1" applyFont="1" applyFill="1" applyBorder="1" applyAlignment="1">
      <alignment horizontal="right"/>
    </xf>
    <xf numFmtId="0" fontId="58" fillId="0" borderId="8" xfId="14" applyFont="1" applyFill="1" applyBorder="1" applyAlignment="1">
      <alignment horizontal="left" vertical="center" wrapText="1"/>
    </xf>
    <xf numFmtId="4" fontId="79" fillId="10" borderId="6" xfId="14" applyNumberFormat="1" applyFont="1" applyFill="1" applyBorder="1" applyAlignment="1">
      <alignment horizontal="right"/>
    </xf>
    <xf numFmtId="0" fontId="58" fillId="10" borderId="10" xfId="14" applyFont="1" applyFill="1" applyBorder="1" applyAlignment="1">
      <alignment horizontal="left" vertical="center" wrapText="1"/>
    </xf>
    <xf numFmtId="4" fontId="79" fillId="0" borderId="6" xfId="14" applyNumberFormat="1" applyFont="1" applyFill="1" applyBorder="1" applyAlignment="1">
      <alignment horizontal="right"/>
    </xf>
    <xf numFmtId="0" fontId="76" fillId="0" borderId="6" xfId="14" applyFont="1" applyFill="1" applyBorder="1" applyAlignment="1">
      <alignment horizontal="left" vertical="center"/>
    </xf>
    <xf numFmtId="4" fontId="88" fillId="0" borderId="6" xfId="14" applyNumberFormat="1" applyFont="1" applyBorder="1" applyAlignment="1">
      <alignment horizontal="right" wrapText="1"/>
    </xf>
    <xf numFmtId="4" fontId="88" fillId="0" borderId="6" xfId="16" applyNumberFormat="1" applyFont="1" applyBorder="1" applyAlignment="1">
      <alignment horizontal="right" wrapText="1"/>
    </xf>
    <xf numFmtId="0" fontId="89" fillId="0" borderId="6" xfId="14" applyFont="1" applyBorder="1" applyAlignment="1">
      <alignment vertical="center" wrapText="1"/>
    </xf>
    <xf numFmtId="0" fontId="86" fillId="10" borderId="6" xfId="14" applyFont="1" applyFill="1" applyBorder="1" applyAlignment="1">
      <alignment horizontal="center" vertical="center" wrapText="1" indent="1"/>
    </xf>
    <xf numFmtId="0" fontId="58" fillId="10" borderId="6" xfId="14" applyFont="1" applyFill="1" applyBorder="1" applyAlignment="1">
      <alignment horizontal="left" vertical="center" wrapText="1" indent="1"/>
    </xf>
    <xf numFmtId="0" fontId="90" fillId="6" borderId="0" xfId="14" applyFont="1" applyFill="1" applyAlignment="1">
      <alignment horizontal="left" vertical="center"/>
    </xf>
    <xf numFmtId="167" fontId="88" fillId="14" borderId="3" xfId="17" applyNumberFormat="1" applyFont="1" applyFill="1" applyBorder="1" applyAlignment="1">
      <alignment wrapText="1"/>
    </xf>
    <xf numFmtId="0" fontId="58" fillId="14" borderId="9" xfId="14" applyFont="1" applyFill="1" applyBorder="1" applyAlignment="1">
      <alignment horizontal="left" vertical="center" wrapText="1"/>
    </xf>
    <xf numFmtId="0" fontId="90" fillId="6" borderId="0" xfId="14" applyFont="1" applyFill="1" applyAlignment="1">
      <alignment horizontal="left" indent="1"/>
    </xf>
    <xf numFmtId="167" fontId="91" fillId="10" borderId="3" xfId="17" applyNumberFormat="1" applyFont="1" applyFill="1" applyBorder="1" applyAlignment="1">
      <alignment wrapText="1"/>
    </xf>
    <xf numFmtId="0" fontId="58" fillId="10" borderId="9" xfId="14" applyFont="1" applyFill="1" applyBorder="1" applyAlignment="1">
      <alignment horizontal="left" wrapText="1" indent="1"/>
    </xf>
    <xf numFmtId="167" fontId="88" fillId="6" borderId="3" xfId="17" applyNumberFormat="1" applyFont="1" applyFill="1" applyBorder="1" applyAlignment="1">
      <alignment wrapText="1"/>
    </xf>
    <xf numFmtId="0" fontId="90" fillId="10" borderId="42" xfId="14" applyFont="1" applyFill="1" applyBorder="1" applyAlignment="1">
      <alignment horizontal="left" wrapText="1" indent="1"/>
    </xf>
    <xf numFmtId="0" fontId="44" fillId="10" borderId="30" xfId="14" applyFont="1" applyFill="1" applyBorder="1" applyAlignment="1">
      <alignment horizontal="left" wrapText="1" indent="1"/>
    </xf>
    <xf numFmtId="0" fontId="58" fillId="10" borderId="39" xfId="14" applyFont="1" applyFill="1" applyBorder="1" applyAlignment="1">
      <alignment horizontal="left" vertical="center" wrapText="1" indent="1"/>
    </xf>
    <xf numFmtId="0" fontId="90" fillId="0" borderId="0" xfId="14" applyFont="1" applyAlignment="1">
      <alignment horizontal="left" indent="1"/>
    </xf>
    <xf numFmtId="0" fontId="84" fillId="0" borderId="0" xfId="15" applyNumberFormat="1" applyFont="1" applyFill="1" applyBorder="1" applyAlignment="1" applyProtection="1">
      <alignment horizontal="center" vertical="center" wrapText="1"/>
    </xf>
    <xf numFmtId="0" fontId="75" fillId="0" borderId="0" xfId="14" applyFont="1" applyAlignment="1">
      <alignment horizontal="left" vertical="center"/>
    </xf>
    <xf numFmtId="0" fontId="93" fillId="0" borderId="0" xfId="14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" fontId="94" fillId="6" borderId="6" xfId="0" applyNumberFormat="1" applyFont="1" applyFill="1" applyBorder="1" applyAlignment="1">
      <alignment horizontal="right" vertical="center" wrapText="1"/>
    </xf>
    <xf numFmtId="0" fontId="95" fillId="6" borderId="4" xfId="0" applyFont="1" applyFill="1" applyBorder="1" applyAlignment="1">
      <alignment horizontal="left" vertical="center" wrapText="1"/>
    </xf>
    <xf numFmtId="4" fontId="96" fillId="6" borderId="47" xfId="0" applyNumberFormat="1" applyFont="1" applyFill="1" applyBorder="1" applyAlignment="1">
      <alignment horizontal="right" vertical="center" wrapText="1"/>
    </xf>
    <xf numFmtId="4" fontId="96" fillId="6" borderId="6" xfId="0" applyNumberFormat="1" applyFont="1" applyFill="1" applyBorder="1" applyAlignment="1">
      <alignment horizontal="right" vertical="center" wrapText="1"/>
    </xf>
    <xf numFmtId="0" fontId="57" fillId="6" borderId="48" xfId="0" applyFont="1" applyFill="1" applyBorder="1" applyAlignment="1">
      <alignment horizontal="left" vertical="center" wrapText="1"/>
    </xf>
    <xf numFmtId="0" fontId="57" fillId="6" borderId="6" xfId="0" applyFont="1" applyFill="1" applyBorder="1" applyAlignment="1">
      <alignment horizontal="left" vertical="center" wrapText="1"/>
    </xf>
    <xf numFmtId="4" fontId="96" fillId="6" borderId="3" xfId="0" applyNumberFormat="1" applyFont="1" applyFill="1" applyBorder="1" applyAlignment="1">
      <alignment horizontal="right" vertical="center" wrapText="1"/>
    </xf>
    <xf numFmtId="4" fontId="94" fillId="6" borderId="3" xfId="0" applyNumberFormat="1" applyFont="1" applyFill="1" applyBorder="1" applyAlignment="1">
      <alignment horizontal="right" vertical="center" wrapText="1"/>
    </xf>
    <xf numFmtId="4" fontId="94" fillId="6" borderId="3" xfId="0" applyNumberFormat="1" applyFont="1" applyFill="1" applyBorder="1" applyAlignment="1">
      <alignment vertical="center" wrapText="1"/>
    </xf>
    <xf numFmtId="0" fontId="95" fillId="6" borderId="1" xfId="0" applyFont="1" applyFill="1" applyBorder="1" applyAlignment="1">
      <alignment horizontal="left" vertical="center" wrapText="1"/>
    </xf>
    <xf numFmtId="0" fontId="57" fillId="6" borderId="1" xfId="0" applyFont="1" applyFill="1" applyBorder="1" applyAlignment="1">
      <alignment horizontal="left" vertical="center" wrapText="1"/>
    </xf>
    <xf numFmtId="0" fontId="97" fillId="3" borderId="11" xfId="18" applyFont="1" applyFill="1" applyBorder="1" applyAlignment="1">
      <alignment horizontal="center" vertical="center" wrapText="1"/>
    </xf>
    <xf numFmtId="0" fontId="19" fillId="3" borderId="11" xfId="18" applyFont="1" applyFill="1" applyBorder="1" applyAlignment="1">
      <alignment horizontal="center" vertical="center" wrapText="1"/>
    </xf>
    <xf numFmtId="0" fontId="98" fillId="3" borderId="11" xfId="18" applyFont="1" applyFill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3" fontId="98" fillId="2" borderId="11" xfId="0" applyNumberFormat="1" applyFont="1" applyFill="1" applyBorder="1" applyAlignment="1">
      <alignment horizontal="center" vertical="center" wrapText="1"/>
    </xf>
    <xf numFmtId="0" fontId="100" fillId="3" borderId="11" xfId="18" applyFont="1" applyFill="1" applyBorder="1" applyAlignment="1">
      <alignment horizontal="center" vertical="center" wrapText="1"/>
    </xf>
    <xf numFmtId="0" fontId="101" fillId="3" borderId="0" xfId="18" applyFont="1" applyFill="1" applyAlignment="1">
      <alignment vertical="center" wrapText="1"/>
    </xf>
    <xf numFmtId="0" fontId="102" fillId="3" borderId="0" xfId="18" applyFont="1" applyFill="1" applyAlignment="1">
      <alignment horizontal="center" vertical="center" wrapText="1"/>
    </xf>
    <xf numFmtId="4" fontId="96" fillId="6" borderId="30" xfId="0" applyNumberFormat="1" applyFont="1" applyFill="1" applyBorder="1" applyAlignment="1">
      <alignment horizontal="right" vertical="center" wrapText="1"/>
    </xf>
    <xf numFmtId="0" fontId="91" fillId="6" borderId="28" xfId="0" applyFont="1" applyFill="1" applyBorder="1" applyAlignment="1">
      <alignment horizontal="left" vertical="center" wrapText="1"/>
    </xf>
    <xf numFmtId="0" fontId="91" fillId="6" borderId="6" xfId="0" applyFont="1" applyFill="1" applyBorder="1" applyAlignment="1">
      <alignment horizontal="left" vertical="center" wrapText="1"/>
    </xf>
    <xf numFmtId="0" fontId="88" fillId="6" borderId="1" xfId="0" applyFont="1" applyFill="1" applyBorder="1" applyAlignment="1">
      <alignment horizontal="left" vertical="center" wrapText="1"/>
    </xf>
    <xf numFmtId="0" fontId="91" fillId="6" borderId="1" xfId="0" applyFont="1" applyFill="1" applyBorder="1" applyAlignment="1">
      <alignment horizontal="left" vertical="center" wrapText="1"/>
    </xf>
    <xf numFmtId="0" fontId="56" fillId="0" borderId="0" xfId="20" applyFont="1"/>
    <xf numFmtId="0" fontId="56" fillId="0" borderId="0" xfId="20" applyFont="1" applyFill="1"/>
    <xf numFmtId="1" fontId="64" fillId="0" borderId="0" xfId="20" quotePrefix="1" applyNumberFormat="1" applyFont="1" applyFill="1" applyBorder="1" applyAlignment="1">
      <alignment horizontal="right" vertical="center"/>
    </xf>
    <xf numFmtId="4" fontId="64" fillId="0" borderId="0" xfId="20" quotePrefix="1" applyNumberFormat="1" applyFont="1" applyFill="1" applyBorder="1" applyAlignment="1">
      <alignment horizontal="right" vertical="center"/>
    </xf>
    <xf numFmtId="3" fontId="64" fillId="0" borderId="0" xfId="20" quotePrefix="1" applyNumberFormat="1" applyFont="1" applyFill="1" applyBorder="1" applyAlignment="1">
      <alignment horizontal="center" vertical="center"/>
    </xf>
    <xf numFmtId="3" fontId="63" fillId="0" borderId="0" xfId="20" quotePrefix="1" applyNumberFormat="1" applyFont="1" applyBorder="1" applyAlignment="1">
      <alignment horizontal="right" vertical="center"/>
    </xf>
    <xf numFmtId="4" fontId="63" fillId="0" borderId="0" xfId="20" quotePrefix="1" applyNumberFormat="1" applyFont="1" applyBorder="1" applyAlignment="1">
      <alignment horizontal="right" vertical="center"/>
    </xf>
    <xf numFmtId="0" fontId="65" fillId="0" borderId="0" xfId="20" applyFont="1" applyFill="1" applyBorder="1" applyAlignment="1">
      <alignment wrapText="1"/>
    </xf>
    <xf numFmtId="3" fontId="63" fillId="0" borderId="0" xfId="20" quotePrefix="1" applyNumberFormat="1" applyFont="1" applyBorder="1" applyAlignment="1">
      <alignment horizontal="left" vertical="center"/>
    </xf>
    <xf numFmtId="3" fontId="30" fillId="0" borderId="0" xfId="20" quotePrefix="1" applyNumberFormat="1" applyFont="1" applyBorder="1" applyAlignment="1">
      <alignment horizontal="center" vertical="center" wrapText="1"/>
    </xf>
    <xf numFmtId="0" fontId="30" fillId="0" borderId="0" xfId="20" applyNumberFormat="1" applyFont="1" applyBorder="1" applyAlignment="1">
      <alignment horizontal="center" vertical="center" wrapText="1"/>
    </xf>
    <xf numFmtId="0" fontId="30" fillId="0" borderId="0" xfId="20" quotePrefix="1" applyNumberFormat="1" applyFont="1" applyBorder="1" applyAlignment="1">
      <alignment horizontal="center" vertical="center" wrapText="1"/>
    </xf>
    <xf numFmtId="3" fontId="60" fillId="0" borderId="0" xfId="20" applyNumberFormat="1" applyFont="1" applyBorder="1" applyAlignment="1">
      <alignment horizontal="center" vertical="center"/>
    </xf>
    <xf numFmtId="3" fontId="21" fillId="0" borderId="1" xfId="20" applyNumberFormat="1" applyFont="1" applyBorder="1" applyAlignment="1">
      <alignment horizontal="right"/>
    </xf>
    <xf numFmtId="4" fontId="66" fillId="8" borderId="1" xfId="20" applyNumberFormat="1" applyFont="1" applyFill="1" applyBorder="1" applyAlignment="1">
      <alignment horizontal="right"/>
    </xf>
    <xf numFmtId="4" fontId="66" fillId="0" borderId="1" xfId="20" applyNumberFormat="1" applyFont="1" applyFill="1" applyBorder="1" applyAlignment="1">
      <alignment horizontal="right"/>
    </xf>
    <xf numFmtId="4" fontId="66" fillId="0" borderId="1" xfId="20" applyNumberFormat="1" applyFont="1" applyBorder="1" applyAlignment="1">
      <alignment horizontal="right"/>
    </xf>
    <xf numFmtId="4" fontId="21" fillId="0" borderId="1" xfId="20" applyNumberFormat="1" applyFont="1" applyBorder="1" applyAlignment="1">
      <alignment horizontal="right"/>
    </xf>
    <xf numFmtId="4" fontId="66" fillId="9" borderId="1" xfId="20" applyNumberFormat="1" applyFont="1" applyFill="1" applyBorder="1" applyAlignment="1">
      <alignment horizontal="right"/>
    </xf>
    <xf numFmtId="4" fontId="66" fillId="10" borderId="1" xfId="20" applyNumberFormat="1" applyFont="1" applyFill="1" applyBorder="1" applyAlignment="1">
      <alignment horizontal="right"/>
    </xf>
    <xf numFmtId="4" fontId="66" fillId="7" borderId="1" xfId="20" applyNumberFormat="1" applyFont="1" applyFill="1" applyBorder="1" applyAlignment="1">
      <alignment horizontal="right"/>
    </xf>
    <xf numFmtId="4" fontId="66" fillId="10" borderId="1" xfId="20" applyNumberFormat="1" applyFont="1" applyFill="1" applyBorder="1" applyAlignment="1">
      <alignment horizontal="right" vertical="center"/>
    </xf>
    <xf numFmtId="4" fontId="21" fillId="8" borderId="1" xfId="20" applyNumberFormat="1" applyFont="1" applyFill="1" applyBorder="1" applyAlignment="1">
      <alignment horizontal="right"/>
    </xf>
    <xf numFmtId="0" fontId="94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4" fontId="21" fillId="0" borderId="1" xfId="20" applyNumberFormat="1" applyFont="1" applyFill="1" applyBorder="1" applyAlignment="1">
      <alignment horizontal="right"/>
    </xf>
    <xf numFmtId="3" fontId="66" fillId="8" borderId="1" xfId="20" applyNumberFormat="1" applyFont="1" applyFill="1" applyBorder="1" applyAlignment="1">
      <alignment horizontal="right"/>
    </xf>
    <xf numFmtId="4" fontId="66" fillId="7" borderId="1" xfId="20" applyNumberFormat="1" applyFont="1" applyFill="1" applyBorder="1" applyAlignment="1">
      <alignment horizontal="right" vertical="center"/>
    </xf>
    <xf numFmtId="0" fontId="58" fillId="7" borderId="3" xfId="0" applyFont="1" applyFill="1" applyBorder="1" applyAlignment="1">
      <alignment horizontal="center" vertical="center" wrapText="1"/>
    </xf>
    <xf numFmtId="3" fontId="66" fillId="0" borderId="1" xfId="20" applyNumberFormat="1" applyFont="1" applyBorder="1" applyAlignment="1">
      <alignment horizontal="right"/>
    </xf>
    <xf numFmtId="3" fontId="66" fillId="0" borderId="1" xfId="20" applyNumberFormat="1" applyFont="1" applyFill="1" applyBorder="1" applyAlignment="1">
      <alignment horizontal="right"/>
    </xf>
    <xf numFmtId="4" fontId="66" fillId="12" borderId="1" xfId="20" applyNumberFormat="1" applyFont="1" applyFill="1" applyBorder="1" applyAlignment="1">
      <alignment horizontal="right"/>
    </xf>
    <xf numFmtId="3" fontId="66" fillId="10" borderId="1" xfId="20" applyNumberFormat="1" applyFont="1" applyFill="1" applyBorder="1" applyAlignment="1">
      <alignment horizontal="right"/>
    </xf>
    <xf numFmtId="3" fontId="66" fillId="7" borderId="1" xfId="20" applyNumberFormat="1" applyFont="1" applyFill="1" applyBorder="1" applyAlignment="1">
      <alignment horizontal="right" vertical="center"/>
    </xf>
    <xf numFmtId="4" fontId="58" fillId="11" borderId="28" xfId="20" applyNumberFormat="1" applyFont="1" applyFill="1" applyBorder="1" applyAlignment="1">
      <alignment wrapText="1"/>
    </xf>
    <xf numFmtId="4" fontId="51" fillId="11" borderId="28" xfId="20" quotePrefix="1" applyNumberFormat="1" applyFont="1" applyFill="1" applyBorder="1" applyAlignment="1">
      <alignment vertical="center" wrapText="1"/>
    </xf>
    <xf numFmtId="0" fontId="58" fillId="11" borderId="28" xfId="20" applyFont="1" applyFill="1" applyBorder="1" applyAlignment="1">
      <alignment horizontal="left" wrapText="1"/>
    </xf>
    <xf numFmtId="3" fontId="30" fillId="0" borderId="6" xfId="20" quotePrefix="1" applyNumberFormat="1" applyFont="1" applyBorder="1" applyAlignment="1">
      <alignment horizontal="center" vertical="center" wrapText="1"/>
    </xf>
    <xf numFmtId="3" fontId="29" fillId="0" borderId="6" xfId="20" quotePrefix="1" applyNumberFormat="1" applyFont="1" applyBorder="1" applyAlignment="1">
      <alignment horizontal="center" vertical="center" wrapText="1"/>
    </xf>
    <xf numFmtId="0" fontId="30" fillId="0" borderId="6" xfId="20" quotePrefix="1" applyNumberFormat="1" applyFont="1" applyBorder="1" applyAlignment="1">
      <alignment horizontal="center" vertical="center" wrapText="1"/>
    </xf>
    <xf numFmtId="0" fontId="57" fillId="0" borderId="37" xfId="20" applyFont="1" applyBorder="1" applyAlignment="1">
      <alignment horizontal="center" vertical="center" wrapText="1"/>
    </xf>
    <xf numFmtId="3" fontId="29" fillId="0" borderId="13" xfId="20" quotePrefix="1" applyNumberFormat="1" applyFont="1" applyBorder="1" applyAlignment="1">
      <alignment horizontal="center" vertical="center" wrapText="1"/>
    </xf>
    <xf numFmtId="0" fontId="29" fillId="0" borderId="29" xfId="20" applyNumberFormat="1" applyFont="1" applyBorder="1" applyAlignment="1">
      <alignment horizontal="center" vertical="center" wrapText="1"/>
    </xf>
    <xf numFmtId="0" fontId="56" fillId="0" borderId="0" xfId="20" applyFont="1" applyFill="1" applyBorder="1"/>
    <xf numFmtId="3" fontId="36" fillId="0" borderId="0" xfId="20" applyNumberFormat="1" applyFont="1" applyFill="1" applyBorder="1" applyAlignment="1">
      <alignment horizontal="right" vertical="center"/>
    </xf>
    <xf numFmtId="3" fontId="30" fillId="0" borderId="0" xfId="20" quotePrefix="1" applyNumberFormat="1" applyFont="1" applyFill="1" applyBorder="1" applyAlignment="1">
      <alignment horizontal="center" vertical="center" wrapText="1"/>
    </xf>
    <xf numFmtId="4" fontId="28" fillId="0" borderId="0" xfId="20" applyNumberFormat="1" applyFont="1" applyFill="1" applyBorder="1" applyAlignment="1">
      <alignment horizontal="right" vertical="center"/>
    </xf>
    <xf numFmtId="49" fontId="28" fillId="0" borderId="0" xfId="20" quotePrefix="1" applyNumberFormat="1" applyFont="1" applyFill="1" applyBorder="1" applyAlignment="1">
      <alignment vertical="center" wrapText="1"/>
    </xf>
    <xf numFmtId="3" fontId="25" fillId="0" borderId="0" xfId="20" quotePrefix="1" applyNumberFormat="1" applyFont="1" applyFill="1" applyBorder="1" applyAlignment="1">
      <alignment horizontal="center" vertical="center" wrapText="1"/>
    </xf>
    <xf numFmtId="4" fontId="33" fillId="0" borderId="0" xfId="20" applyNumberFormat="1" applyFont="1" applyFill="1" applyBorder="1" applyAlignment="1">
      <alignment horizontal="right" vertical="center"/>
    </xf>
    <xf numFmtId="0" fontId="33" fillId="0" borderId="0" xfId="20" applyFont="1" applyFill="1" applyBorder="1" applyAlignment="1">
      <alignment horizontal="left" vertical="center"/>
    </xf>
    <xf numFmtId="4" fontId="34" fillId="0" borderId="0" xfId="20" applyNumberFormat="1" applyFont="1" applyFill="1" applyBorder="1" applyAlignment="1">
      <alignment horizontal="right" vertical="center"/>
    </xf>
    <xf numFmtId="0" fontId="28" fillId="0" borderId="0" xfId="20" applyFont="1" applyFill="1" applyBorder="1" applyAlignment="1">
      <alignment horizontal="left" vertical="center"/>
    </xf>
    <xf numFmtId="3" fontId="29" fillId="0" borderId="0" xfId="20" quotePrefix="1" applyNumberFormat="1" applyFont="1" applyFill="1" applyBorder="1" applyAlignment="1">
      <alignment horizontal="center" vertical="center" wrapText="1"/>
    </xf>
    <xf numFmtId="4" fontId="29" fillId="0" borderId="0" xfId="20" quotePrefix="1" applyNumberFormat="1" applyFont="1" applyFill="1" applyBorder="1" applyAlignment="1">
      <alignment horizontal="right" vertical="center" wrapText="1"/>
    </xf>
    <xf numFmtId="4" fontId="29" fillId="0" borderId="0" xfId="20" applyNumberFormat="1" applyFont="1" applyFill="1" applyBorder="1" applyAlignment="1">
      <alignment horizontal="right" vertical="center" wrapText="1"/>
    </xf>
    <xf numFmtId="0" fontId="30" fillId="0" borderId="0" xfId="20" quotePrefix="1" applyNumberFormat="1" applyFont="1" applyFill="1" applyBorder="1" applyAlignment="1">
      <alignment horizontal="left" vertical="center" wrapText="1"/>
    </xf>
    <xf numFmtId="0" fontId="30" fillId="0" borderId="0" xfId="20" applyNumberFormat="1" applyFont="1" applyFill="1" applyBorder="1" applyAlignment="1">
      <alignment horizontal="center" vertical="center" wrapText="1"/>
    </xf>
    <xf numFmtId="0" fontId="30" fillId="0" borderId="0" xfId="20" quotePrefix="1" applyNumberFormat="1" applyFont="1" applyFill="1" applyBorder="1" applyAlignment="1">
      <alignment horizontal="center" vertical="center" wrapText="1"/>
    </xf>
    <xf numFmtId="3" fontId="25" fillId="0" borderId="0" xfId="20" applyNumberFormat="1" applyFont="1" applyAlignment="1">
      <alignment vertical="center"/>
    </xf>
    <xf numFmtId="49" fontId="25" fillId="0" borderId="0" xfId="20" applyNumberFormat="1" applyFont="1" applyFill="1" applyBorder="1" applyAlignment="1">
      <alignment horizontal="center" vertical="center"/>
    </xf>
    <xf numFmtId="49" fontId="25" fillId="0" borderId="0" xfId="20" applyNumberFormat="1" applyFont="1" applyFill="1" applyBorder="1" applyAlignment="1">
      <alignment vertical="center"/>
    </xf>
    <xf numFmtId="49" fontId="61" fillId="0" borderId="0" xfId="20" applyNumberFormat="1" applyFont="1" applyFill="1" applyBorder="1" applyAlignment="1">
      <alignment vertical="center"/>
    </xf>
    <xf numFmtId="3" fontId="28" fillId="0" borderId="0" xfId="20" applyNumberFormat="1" applyFont="1" applyFill="1" applyBorder="1" applyAlignment="1">
      <alignment horizontal="right" vertical="center"/>
    </xf>
    <xf numFmtId="3" fontId="28" fillId="0" borderId="0" xfId="20" applyNumberFormat="1" applyFont="1" applyBorder="1" applyAlignment="1">
      <alignment horizontal="right" vertical="center"/>
    </xf>
    <xf numFmtId="3" fontId="59" fillId="0" borderId="0" xfId="20" applyNumberFormat="1" applyFont="1" applyBorder="1" applyAlignment="1">
      <alignment vertical="center"/>
    </xf>
    <xf numFmtId="0" fontId="56" fillId="0" borderId="0" xfId="20" applyFont="1" applyBorder="1"/>
    <xf numFmtId="0" fontId="62" fillId="0" borderId="0" xfId="20" applyFont="1" applyBorder="1"/>
    <xf numFmtId="0" fontId="55" fillId="0" borderId="0" xfId="20" applyFont="1" applyAlignment="1">
      <alignment vertical="center" wrapText="1"/>
    </xf>
    <xf numFmtId="0" fontId="44" fillId="6" borderId="49" xfId="14" applyFont="1" applyFill="1" applyBorder="1" applyAlignment="1">
      <alignment horizontal="left" wrapText="1" indent="1"/>
    </xf>
    <xf numFmtId="0" fontId="58" fillId="10" borderId="49" xfId="14" applyFont="1" applyFill="1" applyBorder="1" applyAlignment="1">
      <alignment horizontal="left" wrapText="1" indent="1"/>
    </xf>
    <xf numFmtId="0" fontId="44" fillId="10" borderId="47" xfId="14" applyFont="1" applyFill="1" applyBorder="1" applyAlignment="1">
      <alignment horizontal="left" wrapText="1" indent="1"/>
    </xf>
    <xf numFmtId="4" fontId="104" fillId="0" borderId="6" xfId="0" applyNumberFormat="1" applyFont="1" applyBorder="1"/>
    <xf numFmtId="167" fontId="88" fillId="6" borderId="6" xfId="17" applyNumberFormat="1" applyFont="1" applyFill="1" applyBorder="1" applyAlignment="1">
      <alignment wrapText="1"/>
    </xf>
    <xf numFmtId="167" fontId="91" fillId="10" borderId="6" xfId="17" applyNumberFormat="1" applyFont="1" applyFill="1" applyBorder="1" applyAlignment="1">
      <alignment wrapText="1"/>
    </xf>
    <xf numFmtId="167" fontId="90" fillId="6" borderId="0" xfId="14" applyNumberFormat="1" applyFont="1" applyFill="1" applyAlignment="1">
      <alignment horizontal="left" vertical="center"/>
    </xf>
    <xf numFmtId="4" fontId="104" fillId="0" borderId="4" xfId="0" applyNumberFormat="1" applyFont="1" applyBorder="1"/>
    <xf numFmtId="167" fontId="88" fillId="6" borderId="4" xfId="17" applyNumberFormat="1" applyFont="1" applyFill="1" applyBorder="1" applyAlignment="1">
      <alignment wrapText="1"/>
    </xf>
    <xf numFmtId="167" fontId="91" fillId="10" borderId="4" xfId="17" applyNumberFormat="1" applyFont="1" applyFill="1" applyBorder="1" applyAlignment="1">
      <alignment wrapText="1"/>
    </xf>
    <xf numFmtId="167" fontId="91" fillId="10" borderId="50" xfId="17" applyNumberFormat="1" applyFont="1" applyFill="1" applyBorder="1" applyAlignment="1">
      <alignment wrapText="1"/>
    </xf>
    <xf numFmtId="167" fontId="88" fillId="14" borderId="2" xfId="17" applyNumberFormat="1" applyFont="1" applyFill="1" applyBorder="1" applyAlignment="1">
      <alignment wrapText="1"/>
    </xf>
    <xf numFmtId="167" fontId="104" fillId="6" borderId="6" xfId="17" applyNumberFormat="1" applyFont="1" applyFill="1" applyBorder="1" applyAlignment="1">
      <alignment wrapText="1"/>
    </xf>
    <xf numFmtId="167" fontId="105" fillId="10" borderId="6" xfId="17" applyNumberFormat="1" applyFont="1" applyFill="1" applyBorder="1" applyAlignment="1">
      <alignment wrapText="1"/>
    </xf>
    <xf numFmtId="167" fontId="88" fillId="14" borderId="6" xfId="17" applyNumberFormat="1" applyFont="1" applyFill="1" applyBorder="1" applyAlignment="1">
      <alignment wrapText="1"/>
    </xf>
    <xf numFmtId="0" fontId="44" fillId="9" borderId="47" xfId="14" applyFont="1" applyFill="1" applyBorder="1" applyAlignment="1">
      <alignment horizontal="left" wrapText="1" indent="1"/>
    </xf>
    <xf numFmtId="167" fontId="88" fillId="9" borderId="6" xfId="17" applyNumberFormat="1" applyFont="1" applyFill="1" applyBorder="1" applyAlignment="1">
      <alignment wrapText="1"/>
    </xf>
    <xf numFmtId="167" fontId="91" fillId="9" borderId="6" xfId="17" applyNumberFormat="1" applyFont="1" applyFill="1" applyBorder="1" applyAlignment="1">
      <alignment wrapText="1"/>
    </xf>
    <xf numFmtId="0" fontId="86" fillId="9" borderId="6" xfId="14" applyFont="1" applyFill="1" applyBorder="1" applyAlignment="1">
      <alignment horizontal="center" vertical="center" wrapText="1" indent="1"/>
    </xf>
    <xf numFmtId="4" fontId="88" fillId="9" borderId="6" xfId="14" applyNumberFormat="1" applyFont="1" applyFill="1" applyBorder="1" applyAlignment="1">
      <alignment horizontal="right" wrapText="1"/>
    </xf>
    <xf numFmtId="4" fontId="79" fillId="9" borderId="6" xfId="14" applyNumberFormat="1" applyFont="1" applyFill="1" applyBorder="1" applyAlignment="1">
      <alignment horizontal="right"/>
    </xf>
    <xf numFmtId="4" fontId="82" fillId="9" borderId="30" xfId="14" applyNumberFormat="1" applyFont="1" applyFill="1" applyBorder="1" applyAlignment="1">
      <alignment horizontal="right" wrapText="1"/>
    </xf>
    <xf numFmtId="4" fontId="79" fillId="9" borderId="3" xfId="14" applyNumberFormat="1" applyFont="1" applyFill="1" applyBorder="1" applyAlignment="1">
      <alignment horizontal="right" wrapText="1"/>
    </xf>
    <xf numFmtId="4" fontId="82" fillId="9" borderId="6" xfId="14" applyNumberFormat="1" applyFont="1" applyFill="1" applyBorder="1" applyAlignment="1">
      <alignment horizontal="right" wrapText="1"/>
    </xf>
    <xf numFmtId="4" fontId="79" fillId="9" borderId="30" xfId="14" applyNumberFormat="1" applyFont="1" applyFill="1" applyBorder="1" applyAlignment="1">
      <alignment horizontal="right" wrapText="1"/>
    </xf>
    <xf numFmtId="4" fontId="65" fillId="0" borderId="0" xfId="0" applyNumberFormat="1" applyFont="1"/>
    <xf numFmtId="0" fontId="44" fillId="6" borderId="3" xfId="0" applyFont="1" applyFill="1" applyBorder="1" applyAlignment="1">
      <alignment horizontal="right" wrapText="1" indent="1"/>
    </xf>
    <xf numFmtId="0" fontId="84" fillId="0" borderId="0" xfId="15" applyNumberFormat="1" applyFont="1" applyFill="1" applyBorder="1" applyAlignment="1" applyProtection="1">
      <alignment horizontal="center"/>
    </xf>
    <xf numFmtId="0" fontId="93" fillId="0" borderId="46" xfId="14" applyFont="1" applyBorder="1" applyAlignment="1">
      <alignment horizontal="center" vertical="center" wrapText="1"/>
    </xf>
    <xf numFmtId="0" fontId="84" fillId="15" borderId="0" xfId="15" applyNumberFormat="1" applyFont="1" applyFill="1" applyBorder="1" applyAlignment="1" applyProtection="1">
      <alignment horizontal="center" vertical="center"/>
    </xf>
    <xf numFmtId="0" fontId="84" fillId="0" borderId="45" xfId="15" applyNumberFormat="1" applyFont="1" applyFill="1" applyBorder="1" applyAlignment="1" applyProtection="1">
      <alignment horizontal="center"/>
    </xf>
    <xf numFmtId="0" fontId="84" fillId="0" borderId="44" xfId="15" applyNumberFormat="1" applyFont="1" applyFill="1" applyBorder="1" applyAlignment="1" applyProtection="1">
      <alignment horizontal="center"/>
    </xf>
    <xf numFmtId="0" fontId="84" fillId="0" borderId="43" xfId="15" applyNumberFormat="1" applyFont="1" applyFill="1" applyBorder="1" applyAlignment="1" applyProtection="1">
      <alignment horizontal="center"/>
    </xf>
    <xf numFmtId="0" fontId="84" fillId="0" borderId="5" xfId="15" applyNumberFormat="1" applyFont="1" applyFill="1" applyBorder="1" applyAlignment="1" applyProtection="1">
      <alignment horizontal="center"/>
    </xf>
    <xf numFmtId="0" fontId="84" fillId="0" borderId="8" xfId="15" applyNumberFormat="1" applyFont="1" applyFill="1" applyBorder="1" applyAlignment="1" applyProtection="1">
      <alignment horizontal="center" vertical="center"/>
    </xf>
    <xf numFmtId="4" fontId="53" fillId="6" borderId="41" xfId="14" applyNumberFormat="1" applyFont="1" applyFill="1" applyBorder="1" applyAlignment="1">
      <alignment horizontal="center"/>
    </xf>
    <xf numFmtId="0" fontId="30" fillId="0" borderId="13" xfId="7" quotePrefix="1" applyNumberFormat="1" applyFont="1" applyBorder="1" applyAlignment="1">
      <alignment horizontal="center" vertical="center" wrapText="1"/>
    </xf>
    <xf numFmtId="3" fontId="27" fillId="0" borderId="8" xfId="7" applyNumberFormat="1" applyFont="1" applyBorder="1" applyAlignment="1">
      <alignment horizontal="center" vertical="center"/>
    </xf>
    <xf numFmtId="3" fontId="29" fillId="0" borderId="0" xfId="7" quotePrefix="1" applyNumberFormat="1" applyFont="1" applyBorder="1" applyAlignment="1">
      <alignment horizontal="center" vertical="center" wrapText="1"/>
    </xf>
    <xf numFmtId="3" fontId="40" fillId="0" borderId="6" xfId="7" quotePrefix="1" applyNumberFormat="1" applyFont="1" applyBorder="1" applyAlignment="1">
      <alignment horizontal="center" vertical="center"/>
    </xf>
    <xf numFmtId="3" fontId="41" fillId="0" borderId="4" xfId="7" applyNumberFormat="1" applyFont="1" applyBorder="1" applyAlignment="1">
      <alignment horizontal="center" vertical="center"/>
    </xf>
    <xf numFmtId="3" fontId="41" fillId="0" borderId="7" xfId="7" applyNumberFormat="1" applyFont="1" applyBorder="1" applyAlignment="1">
      <alignment horizontal="center" vertical="center"/>
    </xf>
    <xf numFmtId="3" fontId="29" fillId="0" borderId="13" xfId="7" quotePrefix="1" applyNumberFormat="1" applyFont="1" applyBorder="1" applyAlignment="1">
      <alignment horizontal="center" vertical="center" wrapText="1"/>
    </xf>
    <xf numFmtId="3" fontId="29" fillId="0" borderId="12" xfId="7" quotePrefix="1" applyNumberFormat="1" applyFont="1" applyBorder="1" applyAlignment="1">
      <alignment horizontal="center" vertical="center" wrapText="1"/>
    </xf>
    <xf numFmtId="0" fontId="29" fillId="0" borderId="26" xfId="7" quotePrefix="1" applyNumberFormat="1" applyFont="1" applyBorder="1" applyAlignment="1">
      <alignment horizontal="center" vertical="center" wrapText="1"/>
    </xf>
    <xf numFmtId="0" fontId="29" fillId="0" borderId="27" xfId="7" quotePrefix="1" applyNumberFormat="1" applyFont="1" applyBorder="1" applyAlignment="1">
      <alignment horizontal="center" vertical="center" wrapText="1"/>
    </xf>
    <xf numFmtId="0" fontId="29" fillId="0" borderId="32" xfId="7" quotePrefix="1" applyNumberFormat="1" applyFont="1" applyBorder="1" applyAlignment="1">
      <alignment horizontal="center" vertical="center" wrapText="1"/>
    </xf>
    <xf numFmtId="0" fontId="29" fillId="0" borderId="33" xfId="7" quotePrefix="1" applyNumberFormat="1" applyFont="1" applyBorder="1" applyAlignment="1">
      <alignment horizontal="center" vertical="center" wrapText="1"/>
    </xf>
    <xf numFmtId="0" fontId="29" fillId="0" borderId="13" xfId="7" applyNumberFormat="1" applyFont="1" applyBorder="1" applyAlignment="1">
      <alignment horizontal="center" vertical="center" wrapText="1"/>
    </xf>
    <xf numFmtId="0" fontId="29" fillId="0" borderId="12" xfId="7" applyNumberFormat="1" applyFont="1" applyBorder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26" fillId="0" borderId="0" xfId="7" applyFont="1" applyAlignment="1">
      <alignment horizontal="center" vertical="center" wrapText="1"/>
    </xf>
    <xf numFmtId="3" fontId="27" fillId="0" borderId="0" xfId="7" applyNumberFormat="1" applyFont="1" applyAlignment="1">
      <alignment horizontal="center" vertical="center"/>
    </xf>
    <xf numFmtId="0" fontId="29" fillId="0" borderId="0" xfId="7" applyNumberFormat="1" applyFont="1" applyFill="1" applyBorder="1" applyAlignment="1">
      <alignment horizontal="center" vertical="center" wrapText="1"/>
    </xf>
    <xf numFmtId="3" fontId="46" fillId="0" borderId="0" xfId="7" applyNumberFormat="1" applyFont="1" applyBorder="1" applyAlignment="1">
      <alignment horizontal="center" vertical="center"/>
    </xf>
    <xf numFmtId="0" fontId="29" fillId="0" borderId="0" xfId="7" quotePrefix="1" applyNumberFormat="1" applyFont="1" applyBorder="1" applyAlignment="1">
      <alignment horizontal="center" vertical="center" wrapText="1"/>
    </xf>
    <xf numFmtId="0" fontId="29" fillId="0" borderId="0" xfId="7" applyNumberFormat="1" applyFont="1" applyBorder="1" applyAlignment="1">
      <alignment horizontal="center" vertical="center" wrapText="1"/>
    </xf>
    <xf numFmtId="3" fontId="29" fillId="0" borderId="0" xfId="7" quotePrefix="1" applyNumberFormat="1" applyFont="1" applyFill="1" applyBorder="1" applyAlignment="1">
      <alignment horizontal="center" vertical="center" wrapText="1"/>
    </xf>
    <xf numFmtId="0" fontId="30" fillId="0" borderId="0" xfId="7" quotePrefix="1" applyNumberFormat="1" applyFont="1" applyBorder="1" applyAlignment="1">
      <alignment horizontal="center" vertical="center" wrapText="1"/>
    </xf>
    <xf numFmtId="0" fontId="47" fillId="0" borderId="0" xfId="11" applyFont="1" applyFill="1" applyBorder="1" applyAlignment="1">
      <alignment horizontal="left" wrapText="1"/>
    </xf>
    <xf numFmtId="0" fontId="29" fillId="0" borderId="0" xfId="7" quotePrefix="1" applyNumberFormat="1" applyFont="1" applyFill="1" applyBorder="1" applyAlignment="1">
      <alignment horizontal="center" vertical="center" wrapText="1"/>
    </xf>
    <xf numFmtId="0" fontId="42" fillId="0" borderId="26" xfId="7" quotePrefix="1" applyNumberFormat="1" applyFont="1" applyBorder="1" applyAlignment="1">
      <alignment horizontal="center" vertical="center" wrapText="1"/>
    </xf>
    <xf numFmtId="0" fontId="42" fillId="0" borderId="27" xfId="7" quotePrefix="1" applyNumberFormat="1" applyFont="1" applyBorder="1" applyAlignment="1">
      <alignment horizontal="center" vertical="center" wrapText="1"/>
    </xf>
    <xf numFmtId="0" fontId="42" fillId="0" borderId="32" xfId="7" quotePrefix="1" applyNumberFormat="1" applyFont="1" applyBorder="1" applyAlignment="1">
      <alignment horizontal="center" vertical="center" wrapText="1"/>
    </xf>
    <xf numFmtId="0" fontId="42" fillId="0" borderId="33" xfId="7" quotePrefix="1" applyNumberFormat="1" applyFont="1" applyBorder="1" applyAlignment="1">
      <alignment horizontal="center" vertical="center" wrapText="1"/>
    </xf>
    <xf numFmtId="0" fontId="60" fillId="0" borderId="4" xfId="7" quotePrefix="1" applyNumberFormat="1" applyFont="1" applyBorder="1" applyAlignment="1">
      <alignment horizontal="center" vertical="center" wrapText="1"/>
    </xf>
    <xf numFmtId="0" fontId="60" fillId="0" borderId="5" xfId="7" quotePrefix="1" applyNumberFormat="1" applyFont="1" applyBorder="1" applyAlignment="1">
      <alignment horizontal="center" vertical="center" wrapText="1"/>
    </xf>
    <xf numFmtId="0" fontId="47" fillId="0" borderId="0" xfId="11" applyFont="1" applyBorder="1" applyAlignment="1">
      <alignment horizontal="left" wrapText="1"/>
    </xf>
    <xf numFmtId="0" fontId="42" fillId="0" borderId="13" xfId="7" applyNumberFormat="1" applyFont="1" applyBorder="1" applyAlignment="1">
      <alignment horizontal="center" vertical="center" wrapText="1"/>
    </xf>
    <xf numFmtId="0" fontId="42" fillId="0" borderId="12" xfId="7" applyNumberFormat="1" applyFont="1" applyBorder="1" applyAlignment="1">
      <alignment horizontal="center" vertical="center" wrapText="1"/>
    </xf>
    <xf numFmtId="3" fontId="42" fillId="0" borderId="13" xfId="7" quotePrefix="1" applyNumberFormat="1" applyFont="1" applyBorder="1" applyAlignment="1">
      <alignment horizontal="center" vertical="center" wrapText="1"/>
    </xf>
    <xf numFmtId="3" fontId="42" fillId="0" borderId="12" xfId="7" quotePrefix="1" applyNumberFormat="1" applyFont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vertical="center" wrapText="1"/>
    </xf>
    <xf numFmtId="0" fontId="9" fillId="3" borderId="0" xfId="1" applyFont="1" applyFill="1" applyAlignment="1">
      <alignment wrapText="1"/>
    </xf>
    <xf numFmtId="0" fontId="102" fillId="3" borderId="0" xfId="19" applyFont="1" applyFill="1" applyAlignment="1">
      <alignment horizontal="center" vertical="center" wrapText="1"/>
    </xf>
    <xf numFmtId="0" fontId="102" fillId="3" borderId="0" xfId="18" applyFont="1" applyFill="1" applyAlignment="1">
      <alignment horizontal="center" vertical="center" wrapText="1"/>
    </xf>
    <xf numFmtId="0" fontId="101" fillId="3" borderId="0" xfId="18" applyFont="1" applyFill="1" applyAlignment="1">
      <alignment vertical="center" wrapText="1"/>
    </xf>
    <xf numFmtId="0" fontId="101" fillId="3" borderId="0" xfId="18" applyFont="1" applyFill="1" applyAlignment="1">
      <alignment wrapText="1"/>
    </xf>
    <xf numFmtId="0" fontId="53" fillId="0" borderId="0" xfId="20" applyFont="1" applyAlignment="1">
      <alignment horizontal="center" vertical="center" wrapText="1"/>
    </xf>
    <xf numFmtId="0" fontId="53" fillId="0" borderId="0" xfId="20" applyFont="1" applyBorder="1" applyAlignment="1">
      <alignment horizontal="center" vertical="center" wrapText="1"/>
    </xf>
    <xf numFmtId="3" fontId="59" fillId="0" borderId="0" xfId="20" applyNumberFormat="1" applyFont="1" applyBorder="1" applyAlignment="1">
      <alignment horizontal="center" vertical="center"/>
    </xf>
    <xf numFmtId="0" fontId="29" fillId="0" borderId="0" xfId="20" quotePrefix="1" applyNumberFormat="1" applyFont="1" applyBorder="1" applyAlignment="1">
      <alignment horizontal="center" vertical="center" wrapText="1"/>
    </xf>
    <xf numFmtId="3" fontId="29" fillId="0" borderId="0" xfId="20" quotePrefix="1" applyNumberFormat="1" applyFont="1" applyBorder="1" applyAlignment="1">
      <alignment horizontal="center" vertical="center" wrapText="1"/>
    </xf>
    <xf numFmtId="0" fontId="57" fillId="0" borderId="0" xfId="20" applyFont="1" applyBorder="1" applyAlignment="1">
      <alignment horizontal="center" vertical="center" wrapText="1"/>
    </xf>
    <xf numFmtId="3" fontId="59" fillId="0" borderId="0" xfId="20" applyNumberFormat="1" applyFont="1" applyFill="1" applyBorder="1" applyAlignment="1">
      <alignment horizontal="center" vertical="center"/>
    </xf>
    <xf numFmtId="0" fontId="29" fillId="0" borderId="0" xfId="20" quotePrefix="1" applyNumberFormat="1" applyFont="1" applyFill="1" applyBorder="1" applyAlignment="1">
      <alignment horizontal="center" vertical="center" wrapText="1"/>
    </xf>
    <xf numFmtId="3" fontId="29" fillId="0" borderId="0" xfId="20" quotePrefix="1" applyNumberFormat="1" applyFont="1" applyFill="1" applyBorder="1" applyAlignment="1">
      <alignment horizontal="center" vertical="center" wrapText="1"/>
    </xf>
    <xf numFmtId="0" fontId="57" fillId="0" borderId="0" xfId="20" applyFont="1" applyFill="1" applyBorder="1" applyAlignment="1">
      <alignment horizontal="center" vertical="center" wrapText="1"/>
    </xf>
    <xf numFmtId="4" fontId="44" fillId="6" borderId="2" xfId="0" applyNumberFormat="1" applyFont="1" applyFill="1" applyBorder="1" applyAlignment="1">
      <alignment horizontal="center" wrapText="1"/>
    </xf>
  </cellXfs>
  <cellStyles count="21">
    <cellStyle name="Comma 2" xfId="12"/>
    <cellStyle name="Normal 2" xfId="7"/>
    <cellStyle name="Normal 3" xfId="11"/>
    <cellStyle name="Normal 4" xfId="13"/>
    <cellStyle name="Normal 4 2" xfId="20"/>
    <cellStyle name="Normal 78" xfId="10"/>
    <cellStyle name="Normalno" xfId="0" builtinId="0" customBuiltin="1"/>
    <cellStyle name="Normalno 2" xfId="1"/>
    <cellStyle name="Normalno 2 2" xfId="4"/>
    <cellStyle name="Normalno 2 3" xfId="9"/>
    <cellStyle name="Normalno 2 4" xfId="19"/>
    <cellStyle name="Normalno 3" xfId="3"/>
    <cellStyle name="Normalno 3 2" xfId="2"/>
    <cellStyle name="Normalno 3 3" xfId="5"/>
    <cellStyle name="Normalno 3 3 2" xfId="18"/>
    <cellStyle name="Normalno 4" xfId="6"/>
    <cellStyle name="Normalno 5" xfId="14"/>
    <cellStyle name="Obično_bilanca" xfId="15"/>
    <cellStyle name="Obično_List7" xfId="8"/>
    <cellStyle name="Valuta 2" xfId="17"/>
    <cellStyle name="Zarez 2" xfId="16"/>
  </cellStyles>
  <dxfs count="6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="80" zoomScaleNormal="80" workbookViewId="0">
      <selection activeCell="J37" sqref="J37"/>
    </sheetView>
  </sheetViews>
  <sheetFormatPr defaultColWidth="9.1796875" defaultRowHeight="11.5" x14ac:dyDescent="0.25"/>
  <cols>
    <col min="1" max="1" width="38.453125" style="263" customWidth="1"/>
    <col min="2" max="2" width="16.81640625" style="263" customWidth="1"/>
    <col min="3" max="3" width="17.453125" style="263" customWidth="1"/>
    <col min="4" max="5" width="17.1796875" style="263" customWidth="1"/>
    <col min="6" max="6" width="12" style="263" customWidth="1"/>
    <col min="7" max="7" width="11.81640625" style="263" customWidth="1"/>
    <col min="8" max="8" width="11.453125" style="263" bestFit="1" customWidth="1"/>
    <col min="9" max="16384" width="9.1796875" style="263"/>
  </cols>
  <sheetData>
    <row r="1" spans="1:8" ht="71.5" customHeight="1" thickBot="1" x14ac:dyDescent="0.3">
      <c r="A1" s="433" t="s">
        <v>294</v>
      </c>
      <c r="B1" s="433"/>
      <c r="C1" s="433"/>
      <c r="D1" s="433"/>
      <c r="E1" s="433"/>
      <c r="F1" s="433"/>
      <c r="G1" s="433"/>
    </row>
    <row r="2" spans="1:8" ht="54" customHeight="1" x14ac:dyDescent="0.25">
      <c r="A2" s="309"/>
      <c r="B2" s="309"/>
      <c r="C2" s="309" t="s">
        <v>256</v>
      </c>
      <c r="D2" s="309"/>
      <c r="E2" s="309"/>
      <c r="F2" s="309"/>
      <c r="G2" s="309"/>
    </row>
    <row r="3" spans="1:8" s="308" customFormat="1" ht="33" customHeight="1" x14ac:dyDescent="0.25">
      <c r="A3" s="434" t="s">
        <v>255</v>
      </c>
      <c r="B3" s="434"/>
      <c r="C3" s="434"/>
      <c r="D3" s="434"/>
      <c r="E3" s="434"/>
      <c r="F3" s="434"/>
      <c r="G3" s="434"/>
    </row>
    <row r="4" spans="1:8" ht="12" hidden="1" customHeight="1" x14ac:dyDescent="0.25">
      <c r="A4" s="307"/>
      <c r="B4" s="307"/>
      <c r="C4" s="307"/>
      <c r="D4" s="307"/>
      <c r="E4" s="307"/>
      <c r="F4" s="307"/>
      <c r="G4" s="307"/>
    </row>
    <row r="5" spans="1:8" ht="41.15" customHeight="1" x14ac:dyDescent="0.35">
      <c r="A5" s="435" t="s">
        <v>254</v>
      </c>
      <c r="B5" s="436"/>
      <c r="C5" s="436"/>
      <c r="D5" s="436"/>
      <c r="E5" s="436"/>
      <c r="F5" s="436"/>
      <c r="G5" s="437"/>
    </row>
    <row r="6" spans="1:8" s="306" customFormat="1" ht="63" customHeight="1" x14ac:dyDescent="0.25">
      <c r="A6" s="280" t="s">
        <v>236</v>
      </c>
      <c r="B6" s="279" t="s">
        <v>259</v>
      </c>
      <c r="C6" s="279" t="s">
        <v>257</v>
      </c>
      <c r="D6" s="279" t="s">
        <v>235</v>
      </c>
      <c r="E6" s="279" t="s">
        <v>258</v>
      </c>
      <c r="F6" s="279" t="s">
        <v>234</v>
      </c>
      <c r="G6" s="279" t="s">
        <v>240</v>
      </c>
    </row>
    <row r="7" spans="1:8" s="299" customFormat="1" ht="17.25" customHeight="1" x14ac:dyDescent="0.25">
      <c r="A7" s="305" t="s">
        <v>254</v>
      </c>
      <c r="B7" s="407"/>
      <c r="C7" s="407"/>
      <c r="D7" s="420"/>
      <c r="E7" s="407"/>
      <c r="F7" s="304"/>
      <c r="G7" s="303"/>
    </row>
    <row r="8" spans="1:8" s="299" customFormat="1" ht="18" customHeight="1" x14ac:dyDescent="0.3">
      <c r="A8" s="405" t="s">
        <v>253</v>
      </c>
      <c r="B8" s="412">
        <v>2221533.13</v>
      </c>
      <c r="C8" s="408">
        <v>2175549.56</v>
      </c>
      <c r="D8" s="421">
        <v>0</v>
      </c>
      <c r="E8" s="408">
        <v>2801190.18</v>
      </c>
      <c r="F8" s="302">
        <f>E8/B8*100</f>
        <v>126.09265836157033</v>
      </c>
      <c r="G8" s="302">
        <f>E8/C8*100</f>
        <v>128.75781970234686</v>
      </c>
    </row>
    <row r="9" spans="1:8" s="299" customFormat="1" ht="18" customHeight="1" x14ac:dyDescent="0.3">
      <c r="A9" s="405" t="s">
        <v>252</v>
      </c>
      <c r="B9" s="413">
        <v>0</v>
      </c>
      <c r="C9" s="409">
        <v>0</v>
      </c>
      <c r="D9" s="421">
        <v>0</v>
      </c>
      <c r="E9" s="417">
        <v>0</v>
      </c>
      <c r="F9" s="302"/>
      <c r="G9" s="302"/>
    </row>
    <row r="10" spans="1:8" s="299" customFormat="1" ht="18" customHeight="1" x14ac:dyDescent="0.3">
      <c r="A10" s="406" t="s">
        <v>251</v>
      </c>
      <c r="B10" s="414">
        <f>SUM(B8:B9)</f>
        <v>2221533.13</v>
      </c>
      <c r="C10" s="410">
        <f>SUM(C8:C9)</f>
        <v>2175549.56</v>
      </c>
      <c r="D10" s="422">
        <f>SUM(D8:D9)</f>
        <v>0</v>
      </c>
      <c r="E10" s="418">
        <f>SUM(E8:E9)</f>
        <v>2801190.18</v>
      </c>
      <c r="F10" s="300">
        <f>E10/B10*100</f>
        <v>126.09265836157033</v>
      </c>
      <c r="G10" s="300">
        <f>E10/C10*100</f>
        <v>128.75781970234686</v>
      </c>
    </row>
    <row r="11" spans="1:8" s="299" customFormat="1" ht="18" customHeight="1" x14ac:dyDescent="0.3">
      <c r="A11" s="405" t="s">
        <v>250</v>
      </c>
      <c r="B11" s="412">
        <v>2193867.2400000002</v>
      </c>
      <c r="C11" s="409">
        <v>2172087.5099999998</v>
      </c>
      <c r="D11" s="421">
        <v>0</v>
      </c>
      <c r="E11" s="408">
        <v>2774614.18</v>
      </c>
      <c r="F11" s="302">
        <f>E11/B11*100</f>
        <v>126.47138028279232</v>
      </c>
      <c r="G11" s="302">
        <f>E11/C11*100</f>
        <v>127.73952095512028</v>
      </c>
    </row>
    <row r="12" spans="1:8" s="299" customFormat="1" ht="18" customHeight="1" x14ac:dyDescent="0.3">
      <c r="A12" s="405" t="s">
        <v>249</v>
      </c>
      <c r="B12" s="412">
        <v>21951.7</v>
      </c>
      <c r="C12" s="409">
        <v>31711.7</v>
      </c>
      <c r="D12" s="421">
        <v>0</v>
      </c>
      <c r="E12" s="408">
        <v>28983.82</v>
      </c>
      <c r="F12" s="302">
        <f>E12/B12*100</f>
        <v>132.03451213345662</v>
      </c>
      <c r="G12" s="302">
        <f>E12/C12*100</f>
        <v>91.397875232169824</v>
      </c>
    </row>
    <row r="13" spans="1:8" s="299" customFormat="1" ht="18" customHeight="1" x14ac:dyDescent="0.3">
      <c r="A13" s="301" t="s">
        <v>248</v>
      </c>
      <c r="B13" s="415">
        <f>SUM(B11:B12)</f>
        <v>2215818.9400000004</v>
      </c>
      <c r="C13" s="410">
        <f>SUM(C11:C12)</f>
        <v>2203799.21</v>
      </c>
      <c r="D13" s="422">
        <f>SUM(D11:D12)</f>
        <v>0</v>
      </c>
      <c r="E13" s="410">
        <f>SUM(E11:E12)</f>
        <v>2803598</v>
      </c>
      <c r="F13" s="300">
        <f>E13/B13*100</f>
        <v>126.52649317998876</v>
      </c>
      <c r="G13" s="300">
        <f>E13/C13*100</f>
        <v>127.21658067932604</v>
      </c>
    </row>
    <row r="14" spans="1:8" s="296" customFormat="1" ht="27" customHeight="1" x14ac:dyDescent="0.3">
      <c r="A14" s="298" t="s">
        <v>247</v>
      </c>
      <c r="B14" s="416">
        <f>B10-B13</f>
        <v>5714.1899999994785</v>
      </c>
      <c r="C14" s="419">
        <f>C10-C13</f>
        <v>-28249.649999999907</v>
      </c>
      <c r="D14" s="421">
        <f>D10-D13</f>
        <v>0</v>
      </c>
      <c r="E14" s="419">
        <f>E10-E13</f>
        <v>-2407.8199999998324</v>
      </c>
      <c r="F14" s="297">
        <f>E14/B14*100</f>
        <v>-42.137555804060625</v>
      </c>
      <c r="G14" s="297">
        <f>E14/C14*100</f>
        <v>8.5233622363457258</v>
      </c>
      <c r="H14" s="411"/>
    </row>
    <row r="16" spans="1:8" s="276" customFormat="1" x14ac:dyDescent="0.25"/>
    <row r="17" spans="1:7" s="276" customFormat="1" ht="26.5" customHeight="1" x14ac:dyDescent="0.25">
      <c r="A17" s="439" t="s">
        <v>246</v>
      </c>
      <c r="B17" s="439"/>
      <c r="C17" s="439"/>
      <c r="D17" s="439"/>
      <c r="E17" s="439"/>
      <c r="F17" s="439"/>
      <c r="G17" s="439"/>
    </row>
    <row r="18" spans="1:7" s="276" customFormat="1" ht="56.25" customHeight="1" x14ac:dyDescent="0.25">
      <c r="A18" s="280" t="s">
        <v>236</v>
      </c>
      <c r="B18" s="279" t="s">
        <v>259</v>
      </c>
      <c r="C18" s="279" t="s">
        <v>257</v>
      </c>
      <c r="D18" s="279" t="s">
        <v>235</v>
      </c>
      <c r="E18" s="279" t="s">
        <v>258</v>
      </c>
      <c r="F18" s="279" t="s">
        <v>234</v>
      </c>
      <c r="G18" s="279" t="s">
        <v>240</v>
      </c>
    </row>
    <row r="19" spans="1:7" s="276" customFormat="1" ht="15.75" customHeight="1" x14ac:dyDescent="0.25">
      <c r="A19" s="295" t="s">
        <v>245</v>
      </c>
      <c r="B19" s="294"/>
      <c r="C19" s="294"/>
      <c r="D19" s="423"/>
      <c r="E19" s="294"/>
      <c r="F19" s="294"/>
      <c r="G19" s="294"/>
    </row>
    <row r="20" spans="1:7" s="276" customFormat="1" ht="14.25" customHeight="1" x14ac:dyDescent="0.3">
      <c r="A20" s="293" t="s">
        <v>244</v>
      </c>
      <c r="B20" s="292">
        <v>0</v>
      </c>
      <c r="C20" s="291">
        <v>0</v>
      </c>
      <c r="D20" s="424">
        <v>0</v>
      </c>
      <c r="E20" s="291">
        <v>0</v>
      </c>
      <c r="F20" s="291">
        <v>0</v>
      </c>
      <c r="G20" s="291">
        <v>0</v>
      </c>
    </row>
    <row r="21" spans="1:7" s="284" customFormat="1" ht="15" customHeight="1" x14ac:dyDescent="0.3">
      <c r="A21" s="290" t="s">
        <v>243</v>
      </c>
      <c r="B21" s="289">
        <v>0</v>
      </c>
      <c r="C21" s="289">
        <v>0</v>
      </c>
      <c r="D21" s="425">
        <v>0</v>
      </c>
      <c r="E21" s="289">
        <v>0</v>
      </c>
      <c r="F21" s="289">
        <v>0</v>
      </c>
      <c r="G21" s="289">
        <v>0</v>
      </c>
    </row>
    <row r="22" spans="1:7" s="284" customFormat="1" ht="20.25" customHeight="1" x14ac:dyDescent="0.3">
      <c r="A22" s="288" t="s">
        <v>242</v>
      </c>
      <c r="B22" s="287">
        <v>0</v>
      </c>
      <c r="C22" s="287">
        <v>0</v>
      </c>
      <c r="D22" s="425">
        <v>0</v>
      </c>
      <c r="E22" s="287">
        <v>0</v>
      </c>
      <c r="F22" s="287">
        <v>0</v>
      </c>
      <c r="G22" s="287">
        <v>0</v>
      </c>
    </row>
    <row r="23" spans="1:7" s="284" customFormat="1" ht="31" customHeight="1" x14ac:dyDescent="0.3">
      <c r="A23" s="286"/>
      <c r="B23" s="285"/>
      <c r="C23" s="285"/>
      <c r="D23" s="285"/>
      <c r="E23" s="285"/>
      <c r="F23" s="285"/>
      <c r="G23" s="285"/>
    </row>
    <row r="24" spans="1:7" s="284" customFormat="1" ht="20.149999999999999" hidden="1" customHeight="1" x14ac:dyDescent="0.3">
      <c r="A24" s="286"/>
      <c r="B24" s="285"/>
      <c r="C24" s="285"/>
      <c r="D24" s="285"/>
      <c r="E24" s="285"/>
      <c r="F24" s="285"/>
      <c r="G24" s="285"/>
    </row>
    <row r="25" spans="1:7" s="276" customFormat="1" ht="52" customHeight="1" x14ac:dyDescent="0.35">
      <c r="A25" s="438" t="s">
        <v>241</v>
      </c>
      <c r="B25" s="438"/>
      <c r="C25" s="438"/>
      <c r="D25" s="438"/>
      <c r="E25" s="438"/>
      <c r="F25" s="438"/>
      <c r="G25" s="438"/>
    </row>
    <row r="26" spans="1:7" s="273" customFormat="1" ht="55.5" customHeight="1" x14ac:dyDescent="0.35">
      <c r="A26" s="280"/>
      <c r="B26" s="279" t="s">
        <v>259</v>
      </c>
      <c r="C26" s="279" t="s">
        <v>257</v>
      </c>
      <c r="D26" s="279" t="s">
        <v>235</v>
      </c>
      <c r="E26" s="279" t="s">
        <v>258</v>
      </c>
      <c r="F26" s="279" t="s">
        <v>234</v>
      </c>
      <c r="G26" s="279" t="s">
        <v>240</v>
      </c>
    </row>
    <row r="27" spans="1:7" s="273" customFormat="1" ht="32.15" customHeight="1" x14ac:dyDescent="0.35">
      <c r="A27" s="283" t="s">
        <v>239</v>
      </c>
      <c r="B27" s="282">
        <f>B28-B29</f>
        <v>22535.46</v>
      </c>
      <c r="C27" s="282">
        <f>C28-C29</f>
        <v>28249.65</v>
      </c>
      <c r="D27" s="426">
        <v>0</v>
      </c>
      <c r="E27" s="282">
        <f>E28-E29</f>
        <v>28249.65</v>
      </c>
      <c r="F27" s="282">
        <f>E27/B27*100</f>
        <v>125.3564382533128</v>
      </c>
      <c r="G27" s="282">
        <f>E27/C27*100</f>
        <v>100</v>
      </c>
    </row>
    <row r="28" spans="1:7" s="271" customFormat="1" ht="31.5" customHeight="1" x14ac:dyDescent="0.35">
      <c r="A28" s="270" t="s">
        <v>238</v>
      </c>
      <c r="B28" s="269">
        <v>29165.1</v>
      </c>
      <c r="C28" s="269">
        <v>30003.74</v>
      </c>
      <c r="D28" s="427">
        <v>0</v>
      </c>
      <c r="E28" s="269">
        <v>30003.74</v>
      </c>
      <c r="F28" s="269">
        <f>E28/B28*100</f>
        <v>102.8754915978344</v>
      </c>
      <c r="G28" s="269">
        <f>E28/C28*100</f>
        <v>100</v>
      </c>
    </row>
    <row r="29" spans="1:7" s="267" customFormat="1" ht="28" customHeight="1" x14ac:dyDescent="0.3">
      <c r="A29" s="270" t="s">
        <v>237</v>
      </c>
      <c r="B29" s="269">
        <v>6629.64</v>
      </c>
      <c r="C29" s="269">
        <v>1754.09</v>
      </c>
      <c r="D29" s="427">
        <v>0</v>
      </c>
      <c r="E29" s="269">
        <v>1754.09</v>
      </c>
      <c r="F29" s="269">
        <f>E29/B29*100</f>
        <v>26.458299394838935</v>
      </c>
      <c r="G29" s="269">
        <f>E29/C29*100</f>
        <v>100</v>
      </c>
    </row>
    <row r="30" spans="1:7" s="281" customFormat="1" ht="52.5" customHeight="1" x14ac:dyDescent="0.35">
      <c r="A30" s="440" t="s">
        <v>233</v>
      </c>
      <c r="B30" s="440"/>
      <c r="C30" s="440"/>
      <c r="D30" s="440"/>
      <c r="E30" s="440"/>
      <c r="F30" s="440"/>
      <c r="G30" s="440"/>
    </row>
    <row r="31" spans="1:7" ht="20.25" hidden="1" customHeight="1" x14ac:dyDescent="0.25"/>
    <row r="32" spans="1:7" ht="0.75" customHeight="1" x14ac:dyDescent="0.25"/>
    <row r="33" spans="1:7" ht="48.65" customHeight="1" x14ac:dyDescent="0.25">
      <c r="A33" s="280" t="s">
        <v>236</v>
      </c>
      <c r="B33" s="280" t="s">
        <v>260</v>
      </c>
      <c r="C33" s="279" t="s">
        <v>257</v>
      </c>
      <c r="D33" s="279" t="s">
        <v>235</v>
      </c>
      <c r="E33" s="280" t="s">
        <v>261</v>
      </c>
      <c r="F33" s="279" t="s">
        <v>234</v>
      </c>
      <c r="G33" s="279"/>
    </row>
    <row r="34" spans="1:7" s="278" customFormat="1" ht="0.65" customHeight="1" x14ac:dyDescent="0.35">
      <c r="A34" s="432" t="s">
        <v>233</v>
      </c>
      <c r="B34" s="432"/>
      <c r="C34" s="432"/>
      <c r="D34" s="432"/>
      <c r="E34" s="432"/>
      <c r="F34" s="432"/>
      <c r="G34" s="432"/>
    </row>
    <row r="35" spans="1:7" s="276" customFormat="1" ht="0.75" hidden="1" customHeight="1" x14ac:dyDescent="0.25">
      <c r="A35" s="277"/>
      <c r="B35" s="277"/>
      <c r="C35" s="277"/>
      <c r="D35" s="277"/>
      <c r="E35" s="277"/>
      <c r="F35" s="277"/>
      <c r="G35" s="277"/>
    </row>
    <row r="36" spans="1:7" s="273" customFormat="1" ht="40" customHeight="1" x14ac:dyDescent="0.35">
      <c r="A36" s="275" t="s">
        <v>232</v>
      </c>
      <c r="B36" s="274">
        <f>B14+B27</f>
        <v>28249.649999999478</v>
      </c>
      <c r="C36" s="274">
        <f>C14+C27</f>
        <v>9.4587448984384537E-11</v>
      </c>
      <c r="D36" s="428">
        <v>0</v>
      </c>
      <c r="E36" s="274">
        <f>E37</f>
        <v>25841.83</v>
      </c>
      <c r="F36" s="274">
        <v>0</v>
      </c>
      <c r="G36" s="274"/>
    </row>
    <row r="37" spans="1:7" s="271" customFormat="1" ht="37" customHeight="1" x14ac:dyDescent="0.35">
      <c r="A37" s="272" t="s">
        <v>231</v>
      </c>
      <c r="B37" s="268">
        <f>B27+B14</f>
        <v>28249.649999999478</v>
      </c>
      <c r="C37" s="268"/>
      <c r="D37" s="429"/>
      <c r="E37" s="268">
        <v>25841.83</v>
      </c>
      <c r="F37" s="268">
        <v>0</v>
      </c>
      <c r="G37" s="268"/>
    </row>
    <row r="38" spans="1:7" s="267" customFormat="1" ht="39" customHeight="1" x14ac:dyDescent="0.3">
      <c r="A38" s="270" t="s">
        <v>230</v>
      </c>
      <c r="B38" s="268">
        <v>0</v>
      </c>
      <c r="C38" s="268"/>
      <c r="D38" s="429"/>
      <c r="E38" s="269">
        <v>0</v>
      </c>
      <c r="F38" s="269">
        <v>0</v>
      </c>
      <c r="G38" s="268"/>
    </row>
    <row r="40" spans="1:7" ht="12.5" x14ac:dyDescent="0.25">
      <c r="A40" s="266"/>
    </row>
    <row r="41" spans="1:7" x14ac:dyDescent="0.25">
      <c r="E41" s="265"/>
    </row>
    <row r="43" spans="1:7" ht="13.5" x14ac:dyDescent="0.3">
      <c r="E43" s="264"/>
    </row>
  </sheetData>
  <mergeCells count="7">
    <mergeCell ref="A34:G34"/>
    <mergeCell ref="A1:G1"/>
    <mergeCell ref="A3:G3"/>
    <mergeCell ref="A5:G5"/>
    <mergeCell ref="A25:G25"/>
    <mergeCell ref="A17:G17"/>
    <mergeCell ref="A30:G30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3"/>
  <sheetViews>
    <sheetView zoomScale="85" zoomScaleNormal="85" workbookViewId="0">
      <selection sqref="A1:G1"/>
    </sheetView>
  </sheetViews>
  <sheetFormatPr defaultRowHeight="14" x14ac:dyDescent="0.3"/>
  <cols>
    <col min="1" max="1" width="11.54296875" style="13" customWidth="1"/>
    <col min="2" max="2" width="78.26953125" style="13" customWidth="1"/>
    <col min="3" max="3" width="17.7265625" style="13" customWidth="1"/>
    <col min="4" max="5" width="17.7265625" style="34" customWidth="1"/>
    <col min="6" max="6" width="11.7265625" style="34" customWidth="1"/>
    <col min="7" max="7" width="15.54296875" style="13" customWidth="1"/>
    <col min="8" max="8" width="13.81640625" style="13" customWidth="1"/>
    <col min="9" max="9" width="15.1796875" style="13" customWidth="1"/>
    <col min="10" max="10" width="20" style="13" customWidth="1"/>
    <col min="11" max="14" width="15.1796875" style="13" customWidth="1"/>
    <col min="15" max="15" width="16.7265625" style="13" hidden="1" customWidth="1"/>
    <col min="16" max="16" width="16.453125" style="13" hidden="1" customWidth="1"/>
    <col min="17" max="17" width="12.54296875" style="13" hidden="1" customWidth="1"/>
    <col min="18" max="18" width="15.1796875" style="13" customWidth="1"/>
    <col min="19" max="256" width="9.1796875" style="13"/>
    <col min="257" max="257" width="11.54296875" style="13" customWidth="1"/>
    <col min="258" max="258" width="49.1796875" style="13" customWidth="1"/>
    <col min="259" max="261" width="17.7265625" style="13" customWidth="1"/>
    <col min="262" max="262" width="11.7265625" style="13" customWidth="1"/>
    <col min="263" max="263" width="15.54296875" style="13" customWidth="1"/>
    <col min="264" max="264" width="13.81640625" style="13" customWidth="1"/>
    <col min="265" max="270" width="15.1796875" style="13" customWidth="1"/>
    <col min="271" max="273" width="0" style="13" hidden="1" customWidth="1"/>
    <col min="274" max="274" width="15.1796875" style="13" customWidth="1"/>
    <col min="275" max="512" width="9.1796875" style="13"/>
    <col min="513" max="513" width="11.54296875" style="13" customWidth="1"/>
    <col min="514" max="514" width="49.1796875" style="13" customWidth="1"/>
    <col min="515" max="517" width="17.7265625" style="13" customWidth="1"/>
    <col min="518" max="518" width="11.7265625" style="13" customWidth="1"/>
    <col min="519" max="519" width="15.54296875" style="13" customWidth="1"/>
    <col min="520" max="520" width="13.81640625" style="13" customWidth="1"/>
    <col min="521" max="526" width="15.1796875" style="13" customWidth="1"/>
    <col min="527" max="529" width="0" style="13" hidden="1" customWidth="1"/>
    <col min="530" max="530" width="15.1796875" style="13" customWidth="1"/>
    <col min="531" max="768" width="9.1796875" style="13"/>
    <col min="769" max="769" width="11.54296875" style="13" customWidth="1"/>
    <col min="770" max="770" width="49.1796875" style="13" customWidth="1"/>
    <col min="771" max="773" width="17.7265625" style="13" customWidth="1"/>
    <col min="774" max="774" width="11.7265625" style="13" customWidth="1"/>
    <col min="775" max="775" width="15.54296875" style="13" customWidth="1"/>
    <col min="776" max="776" width="13.81640625" style="13" customWidth="1"/>
    <col min="777" max="782" width="15.1796875" style="13" customWidth="1"/>
    <col min="783" max="785" width="0" style="13" hidden="1" customWidth="1"/>
    <col min="786" max="786" width="15.1796875" style="13" customWidth="1"/>
    <col min="787" max="1024" width="9.1796875" style="13"/>
    <col min="1025" max="1025" width="11.54296875" style="13" customWidth="1"/>
    <col min="1026" max="1026" width="49.1796875" style="13" customWidth="1"/>
    <col min="1027" max="1029" width="17.7265625" style="13" customWidth="1"/>
    <col min="1030" max="1030" width="11.7265625" style="13" customWidth="1"/>
    <col min="1031" max="1031" width="15.54296875" style="13" customWidth="1"/>
    <col min="1032" max="1032" width="13.81640625" style="13" customWidth="1"/>
    <col min="1033" max="1038" width="15.1796875" style="13" customWidth="1"/>
    <col min="1039" max="1041" width="0" style="13" hidden="1" customWidth="1"/>
    <col min="1042" max="1042" width="15.1796875" style="13" customWidth="1"/>
    <col min="1043" max="1280" width="9.1796875" style="13"/>
    <col min="1281" max="1281" width="11.54296875" style="13" customWidth="1"/>
    <col min="1282" max="1282" width="49.1796875" style="13" customWidth="1"/>
    <col min="1283" max="1285" width="17.7265625" style="13" customWidth="1"/>
    <col min="1286" max="1286" width="11.7265625" style="13" customWidth="1"/>
    <col min="1287" max="1287" width="15.54296875" style="13" customWidth="1"/>
    <col min="1288" max="1288" width="13.81640625" style="13" customWidth="1"/>
    <col min="1289" max="1294" width="15.1796875" style="13" customWidth="1"/>
    <col min="1295" max="1297" width="0" style="13" hidden="1" customWidth="1"/>
    <col min="1298" max="1298" width="15.1796875" style="13" customWidth="1"/>
    <col min="1299" max="1536" width="9.1796875" style="13"/>
    <col min="1537" max="1537" width="11.54296875" style="13" customWidth="1"/>
    <col min="1538" max="1538" width="49.1796875" style="13" customWidth="1"/>
    <col min="1539" max="1541" width="17.7265625" style="13" customWidth="1"/>
    <col min="1542" max="1542" width="11.7265625" style="13" customWidth="1"/>
    <col min="1543" max="1543" width="15.54296875" style="13" customWidth="1"/>
    <col min="1544" max="1544" width="13.81640625" style="13" customWidth="1"/>
    <col min="1545" max="1550" width="15.1796875" style="13" customWidth="1"/>
    <col min="1551" max="1553" width="0" style="13" hidden="1" customWidth="1"/>
    <col min="1554" max="1554" width="15.1796875" style="13" customWidth="1"/>
    <col min="1555" max="1792" width="9.1796875" style="13"/>
    <col min="1793" max="1793" width="11.54296875" style="13" customWidth="1"/>
    <col min="1794" max="1794" width="49.1796875" style="13" customWidth="1"/>
    <col min="1795" max="1797" width="17.7265625" style="13" customWidth="1"/>
    <col min="1798" max="1798" width="11.7265625" style="13" customWidth="1"/>
    <col min="1799" max="1799" width="15.54296875" style="13" customWidth="1"/>
    <col min="1800" max="1800" width="13.81640625" style="13" customWidth="1"/>
    <col min="1801" max="1806" width="15.1796875" style="13" customWidth="1"/>
    <col min="1807" max="1809" width="0" style="13" hidden="1" customWidth="1"/>
    <col min="1810" max="1810" width="15.1796875" style="13" customWidth="1"/>
    <col min="1811" max="2048" width="9.1796875" style="13"/>
    <col min="2049" max="2049" width="11.54296875" style="13" customWidth="1"/>
    <col min="2050" max="2050" width="49.1796875" style="13" customWidth="1"/>
    <col min="2051" max="2053" width="17.7265625" style="13" customWidth="1"/>
    <col min="2054" max="2054" width="11.7265625" style="13" customWidth="1"/>
    <col min="2055" max="2055" width="15.54296875" style="13" customWidth="1"/>
    <col min="2056" max="2056" width="13.81640625" style="13" customWidth="1"/>
    <col min="2057" max="2062" width="15.1796875" style="13" customWidth="1"/>
    <col min="2063" max="2065" width="0" style="13" hidden="1" customWidth="1"/>
    <col min="2066" max="2066" width="15.1796875" style="13" customWidth="1"/>
    <col min="2067" max="2304" width="9.1796875" style="13"/>
    <col min="2305" max="2305" width="11.54296875" style="13" customWidth="1"/>
    <col min="2306" max="2306" width="49.1796875" style="13" customWidth="1"/>
    <col min="2307" max="2309" width="17.7265625" style="13" customWidth="1"/>
    <col min="2310" max="2310" width="11.7265625" style="13" customWidth="1"/>
    <col min="2311" max="2311" width="15.54296875" style="13" customWidth="1"/>
    <col min="2312" max="2312" width="13.81640625" style="13" customWidth="1"/>
    <col min="2313" max="2318" width="15.1796875" style="13" customWidth="1"/>
    <col min="2319" max="2321" width="0" style="13" hidden="1" customWidth="1"/>
    <col min="2322" max="2322" width="15.1796875" style="13" customWidth="1"/>
    <col min="2323" max="2560" width="9.1796875" style="13"/>
    <col min="2561" max="2561" width="11.54296875" style="13" customWidth="1"/>
    <col min="2562" max="2562" width="49.1796875" style="13" customWidth="1"/>
    <col min="2563" max="2565" width="17.7265625" style="13" customWidth="1"/>
    <col min="2566" max="2566" width="11.7265625" style="13" customWidth="1"/>
    <col min="2567" max="2567" width="15.54296875" style="13" customWidth="1"/>
    <col min="2568" max="2568" width="13.81640625" style="13" customWidth="1"/>
    <col min="2569" max="2574" width="15.1796875" style="13" customWidth="1"/>
    <col min="2575" max="2577" width="0" style="13" hidden="1" customWidth="1"/>
    <col min="2578" max="2578" width="15.1796875" style="13" customWidth="1"/>
    <col min="2579" max="2816" width="9.1796875" style="13"/>
    <col min="2817" max="2817" width="11.54296875" style="13" customWidth="1"/>
    <col min="2818" max="2818" width="49.1796875" style="13" customWidth="1"/>
    <col min="2819" max="2821" width="17.7265625" style="13" customWidth="1"/>
    <col min="2822" max="2822" width="11.7265625" style="13" customWidth="1"/>
    <col min="2823" max="2823" width="15.54296875" style="13" customWidth="1"/>
    <col min="2824" max="2824" width="13.81640625" style="13" customWidth="1"/>
    <col min="2825" max="2830" width="15.1796875" style="13" customWidth="1"/>
    <col min="2831" max="2833" width="0" style="13" hidden="1" customWidth="1"/>
    <col min="2834" max="2834" width="15.1796875" style="13" customWidth="1"/>
    <col min="2835" max="3072" width="9.1796875" style="13"/>
    <col min="3073" max="3073" width="11.54296875" style="13" customWidth="1"/>
    <col min="3074" max="3074" width="49.1796875" style="13" customWidth="1"/>
    <col min="3075" max="3077" width="17.7265625" style="13" customWidth="1"/>
    <col min="3078" max="3078" width="11.7265625" style="13" customWidth="1"/>
    <col min="3079" max="3079" width="15.54296875" style="13" customWidth="1"/>
    <col min="3080" max="3080" width="13.81640625" style="13" customWidth="1"/>
    <col min="3081" max="3086" width="15.1796875" style="13" customWidth="1"/>
    <col min="3087" max="3089" width="0" style="13" hidden="1" customWidth="1"/>
    <col min="3090" max="3090" width="15.1796875" style="13" customWidth="1"/>
    <col min="3091" max="3328" width="9.1796875" style="13"/>
    <col min="3329" max="3329" width="11.54296875" style="13" customWidth="1"/>
    <col min="3330" max="3330" width="49.1796875" style="13" customWidth="1"/>
    <col min="3331" max="3333" width="17.7265625" style="13" customWidth="1"/>
    <col min="3334" max="3334" width="11.7265625" style="13" customWidth="1"/>
    <col min="3335" max="3335" width="15.54296875" style="13" customWidth="1"/>
    <col min="3336" max="3336" width="13.81640625" style="13" customWidth="1"/>
    <col min="3337" max="3342" width="15.1796875" style="13" customWidth="1"/>
    <col min="3343" max="3345" width="0" style="13" hidden="1" customWidth="1"/>
    <col min="3346" max="3346" width="15.1796875" style="13" customWidth="1"/>
    <col min="3347" max="3584" width="9.1796875" style="13"/>
    <col min="3585" max="3585" width="11.54296875" style="13" customWidth="1"/>
    <col min="3586" max="3586" width="49.1796875" style="13" customWidth="1"/>
    <col min="3587" max="3589" width="17.7265625" style="13" customWidth="1"/>
    <col min="3590" max="3590" width="11.7265625" style="13" customWidth="1"/>
    <col min="3591" max="3591" width="15.54296875" style="13" customWidth="1"/>
    <col min="3592" max="3592" width="13.81640625" style="13" customWidth="1"/>
    <col min="3593" max="3598" width="15.1796875" style="13" customWidth="1"/>
    <col min="3599" max="3601" width="0" style="13" hidden="1" customWidth="1"/>
    <col min="3602" max="3602" width="15.1796875" style="13" customWidth="1"/>
    <col min="3603" max="3840" width="9.1796875" style="13"/>
    <col min="3841" max="3841" width="11.54296875" style="13" customWidth="1"/>
    <col min="3842" max="3842" width="49.1796875" style="13" customWidth="1"/>
    <col min="3843" max="3845" width="17.7265625" style="13" customWidth="1"/>
    <col min="3846" max="3846" width="11.7265625" style="13" customWidth="1"/>
    <col min="3847" max="3847" width="15.54296875" style="13" customWidth="1"/>
    <col min="3848" max="3848" width="13.81640625" style="13" customWidth="1"/>
    <col min="3849" max="3854" width="15.1796875" style="13" customWidth="1"/>
    <col min="3855" max="3857" width="0" style="13" hidden="1" customWidth="1"/>
    <col min="3858" max="3858" width="15.1796875" style="13" customWidth="1"/>
    <col min="3859" max="4096" width="9.1796875" style="13"/>
    <col min="4097" max="4097" width="11.54296875" style="13" customWidth="1"/>
    <col min="4098" max="4098" width="49.1796875" style="13" customWidth="1"/>
    <col min="4099" max="4101" width="17.7265625" style="13" customWidth="1"/>
    <col min="4102" max="4102" width="11.7265625" style="13" customWidth="1"/>
    <col min="4103" max="4103" width="15.54296875" style="13" customWidth="1"/>
    <col min="4104" max="4104" width="13.81640625" style="13" customWidth="1"/>
    <col min="4105" max="4110" width="15.1796875" style="13" customWidth="1"/>
    <col min="4111" max="4113" width="0" style="13" hidden="1" customWidth="1"/>
    <col min="4114" max="4114" width="15.1796875" style="13" customWidth="1"/>
    <col min="4115" max="4352" width="9.1796875" style="13"/>
    <col min="4353" max="4353" width="11.54296875" style="13" customWidth="1"/>
    <col min="4354" max="4354" width="49.1796875" style="13" customWidth="1"/>
    <col min="4355" max="4357" width="17.7265625" style="13" customWidth="1"/>
    <col min="4358" max="4358" width="11.7265625" style="13" customWidth="1"/>
    <col min="4359" max="4359" width="15.54296875" style="13" customWidth="1"/>
    <col min="4360" max="4360" width="13.81640625" style="13" customWidth="1"/>
    <col min="4361" max="4366" width="15.1796875" style="13" customWidth="1"/>
    <col min="4367" max="4369" width="0" style="13" hidden="1" customWidth="1"/>
    <col min="4370" max="4370" width="15.1796875" style="13" customWidth="1"/>
    <col min="4371" max="4608" width="9.1796875" style="13"/>
    <col min="4609" max="4609" width="11.54296875" style="13" customWidth="1"/>
    <col min="4610" max="4610" width="49.1796875" style="13" customWidth="1"/>
    <col min="4611" max="4613" width="17.7265625" style="13" customWidth="1"/>
    <col min="4614" max="4614" width="11.7265625" style="13" customWidth="1"/>
    <col min="4615" max="4615" width="15.54296875" style="13" customWidth="1"/>
    <col min="4616" max="4616" width="13.81640625" style="13" customWidth="1"/>
    <col min="4617" max="4622" width="15.1796875" style="13" customWidth="1"/>
    <col min="4623" max="4625" width="0" style="13" hidden="1" customWidth="1"/>
    <col min="4626" max="4626" width="15.1796875" style="13" customWidth="1"/>
    <col min="4627" max="4864" width="9.1796875" style="13"/>
    <col min="4865" max="4865" width="11.54296875" style="13" customWidth="1"/>
    <col min="4866" max="4866" width="49.1796875" style="13" customWidth="1"/>
    <col min="4867" max="4869" width="17.7265625" style="13" customWidth="1"/>
    <col min="4870" max="4870" width="11.7265625" style="13" customWidth="1"/>
    <col min="4871" max="4871" width="15.54296875" style="13" customWidth="1"/>
    <col min="4872" max="4872" width="13.81640625" style="13" customWidth="1"/>
    <col min="4873" max="4878" width="15.1796875" style="13" customWidth="1"/>
    <col min="4879" max="4881" width="0" style="13" hidden="1" customWidth="1"/>
    <col min="4882" max="4882" width="15.1796875" style="13" customWidth="1"/>
    <col min="4883" max="5120" width="9.1796875" style="13"/>
    <col min="5121" max="5121" width="11.54296875" style="13" customWidth="1"/>
    <col min="5122" max="5122" width="49.1796875" style="13" customWidth="1"/>
    <col min="5123" max="5125" width="17.7265625" style="13" customWidth="1"/>
    <col min="5126" max="5126" width="11.7265625" style="13" customWidth="1"/>
    <col min="5127" max="5127" width="15.54296875" style="13" customWidth="1"/>
    <col min="5128" max="5128" width="13.81640625" style="13" customWidth="1"/>
    <col min="5129" max="5134" width="15.1796875" style="13" customWidth="1"/>
    <col min="5135" max="5137" width="0" style="13" hidden="1" customWidth="1"/>
    <col min="5138" max="5138" width="15.1796875" style="13" customWidth="1"/>
    <col min="5139" max="5376" width="9.1796875" style="13"/>
    <col min="5377" max="5377" width="11.54296875" style="13" customWidth="1"/>
    <col min="5378" max="5378" width="49.1796875" style="13" customWidth="1"/>
    <col min="5379" max="5381" width="17.7265625" style="13" customWidth="1"/>
    <col min="5382" max="5382" width="11.7265625" style="13" customWidth="1"/>
    <col min="5383" max="5383" width="15.54296875" style="13" customWidth="1"/>
    <col min="5384" max="5384" width="13.81640625" style="13" customWidth="1"/>
    <col min="5385" max="5390" width="15.1796875" style="13" customWidth="1"/>
    <col min="5391" max="5393" width="0" style="13" hidden="1" customWidth="1"/>
    <col min="5394" max="5394" width="15.1796875" style="13" customWidth="1"/>
    <col min="5395" max="5632" width="9.1796875" style="13"/>
    <col min="5633" max="5633" width="11.54296875" style="13" customWidth="1"/>
    <col min="5634" max="5634" width="49.1796875" style="13" customWidth="1"/>
    <col min="5635" max="5637" width="17.7265625" style="13" customWidth="1"/>
    <col min="5638" max="5638" width="11.7265625" style="13" customWidth="1"/>
    <col min="5639" max="5639" width="15.54296875" style="13" customWidth="1"/>
    <col min="5640" max="5640" width="13.81640625" style="13" customWidth="1"/>
    <col min="5641" max="5646" width="15.1796875" style="13" customWidth="1"/>
    <col min="5647" max="5649" width="0" style="13" hidden="1" customWidth="1"/>
    <col min="5650" max="5650" width="15.1796875" style="13" customWidth="1"/>
    <col min="5651" max="5888" width="9.1796875" style="13"/>
    <col min="5889" max="5889" width="11.54296875" style="13" customWidth="1"/>
    <col min="5890" max="5890" width="49.1796875" style="13" customWidth="1"/>
    <col min="5891" max="5893" width="17.7265625" style="13" customWidth="1"/>
    <col min="5894" max="5894" width="11.7265625" style="13" customWidth="1"/>
    <col min="5895" max="5895" width="15.54296875" style="13" customWidth="1"/>
    <col min="5896" max="5896" width="13.81640625" style="13" customWidth="1"/>
    <col min="5897" max="5902" width="15.1796875" style="13" customWidth="1"/>
    <col min="5903" max="5905" width="0" style="13" hidden="1" customWidth="1"/>
    <col min="5906" max="5906" width="15.1796875" style="13" customWidth="1"/>
    <col min="5907" max="6144" width="9.1796875" style="13"/>
    <col min="6145" max="6145" width="11.54296875" style="13" customWidth="1"/>
    <col min="6146" max="6146" width="49.1796875" style="13" customWidth="1"/>
    <col min="6147" max="6149" width="17.7265625" style="13" customWidth="1"/>
    <col min="6150" max="6150" width="11.7265625" style="13" customWidth="1"/>
    <col min="6151" max="6151" width="15.54296875" style="13" customWidth="1"/>
    <col min="6152" max="6152" width="13.81640625" style="13" customWidth="1"/>
    <col min="6153" max="6158" width="15.1796875" style="13" customWidth="1"/>
    <col min="6159" max="6161" width="0" style="13" hidden="1" customWidth="1"/>
    <col min="6162" max="6162" width="15.1796875" style="13" customWidth="1"/>
    <col min="6163" max="6400" width="9.1796875" style="13"/>
    <col min="6401" max="6401" width="11.54296875" style="13" customWidth="1"/>
    <col min="6402" max="6402" width="49.1796875" style="13" customWidth="1"/>
    <col min="6403" max="6405" width="17.7265625" style="13" customWidth="1"/>
    <col min="6406" max="6406" width="11.7265625" style="13" customWidth="1"/>
    <col min="6407" max="6407" width="15.54296875" style="13" customWidth="1"/>
    <col min="6408" max="6408" width="13.81640625" style="13" customWidth="1"/>
    <col min="6409" max="6414" width="15.1796875" style="13" customWidth="1"/>
    <col min="6415" max="6417" width="0" style="13" hidden="1" customWidth="1"/>
    <col min="6418" max="6418" width="15.1796875" style="13" customWidth="1"/>
    <col min="6419" max="6656" width="9.1796875" style="13"/>
    <col min="6657" max="6657" width="11.54296875" style="13" customWidth="1"/>
    <col min="6658" max="6658" width="49.1796875" style="13" customWidth="1"/>
    <col min="6659" max="6661" width="17.7265625" style="13" customWidth="1"/>
    <col min="6662" max="6662" width="11.7265625" style="13" customWidth="1"/>
    <col min="6663" max="6663" width="15.54296875" style="13" customWidth="1"/>
    <col min="6664" max="6664" width="13.81640625" style="13" customWidth="1"/>
    <col min="6665" max="6670" width="15.1796875" style="13" customWidth="1"/>
    <col min="6671" max="6673" width="0" style="13" hidden="1" customWidth="1"/>
    <col min="6674" max="6674" width="15.1796875" style="13" customWidth="1"/>
    <col min="6675" max="6912" width="9.1796875" style="13"/>
    <col min="6913" max="6913" width="11.54296875" style="13" customWidth="1"/>
    <col min="6914" max="6914" width="49.1796875" style="13" customWidth="1"/>
    <col min="6915" max="6917" width="17.7265625" style="13" customWidth="1"/>
    <col min="6918" max="6918" width="11.7265625" style="13" customWidth="1"/>
    <col min="6919" max="6919" width="15.54296875" style="13" customWidth="1"/>
    <col min="6920" max="6920" width="13.81640625" style="13" customWidth="1"/>
    <col min="6921" max="6926" width="15.1796875" style="13" customWidth="1"/>
    <col min="6927" max="6929" width="0" style="13" hidden="1" customWidth="1"/>
    <col min="6930" max="6930" width="15.1796875" style="13" customWidth="1"/>
    <col min="6931" max="7168" width="9.1796875" style="13"/>
    <col min="7169" max="7169" width="11.54296875" style="13" customWidth="1"/>
    <col min="7170" max="7170" width="49.1796875" style="13" customWidth="1"/>
    <col min="7171" max="7173" width="17.7265625" style="13" customWidth="1"/>
    <col min="7174" max="7174" width="11.7265625" style="13" customWidth="1"/>
    <col min="7175" max="7175" width="15.54296875" style="13" customWidth="1"/>
    <col min="7176" max="7176" width="13.81640625" style="13" customWidth="1"/>
    <col min="7177" max="7182" width="15.1796875" style="13" customWidth="1"/>
    <col min="7183" max="7185" width="0" style="13" hidden="1" customWidth="1"/>
    <col min="7186" max="7186" width="15.1796875" style="13" customWidth="1"/>
    <col min="7187" max="7424" width="9.1796875" style="13"/>
    <col min="7425" max="7425" width="11.54296875" style="13" customWidth="1"/>
    <col min="7426" max="7426" width="49.1796875" style="13" customWidth="1"/>
    <col min="7427" max="7429" width="17.7265625" style="13" customWidth="1"/>
    <col min="7430" max="7430" width="11.7265625" style="13" customWidth="1"/>
    <col min="7431" max="7431" width="15.54296875" style="13" customWidth="1"/>
    <col min="7432" max="7432" width="13.81640625" style="13" customWidth="1"/>
    <col min="7433" max="7438" width="15.1796875" style="13" customWidth="1"/>
    <col min="7439" max="7441" width="0" style="13" hidden="1" customWidth="1"/>
    <col min="7442" max="7442" width="15.1796875" style="13" customWidth="1"/>
    <col min="7443" max="7680" width="9.1796875" style="13"/>
    <col min="7681" max="7681" width="11.54296875" style="13" customWidth="1"/>
    <col min="7682" max="7682" width="49.1796875" style="13" customWidth="1"/>
    <col min="7683" max="7685" width="17.7265625" style="13" customWidth="1"/>
    <col min="7686" max="7686" width="11.7265625" style="13" customWidth="1"/>
    <col min="7687" max="7687" width="15.54296875" style="13" customWidth="1"/>
    <col min="7688" max="7688" width="13.81640625" style="13" customWidth="1"/>
    <col min="7689" max="7694" width="15.1796875" style="13" customWidth="1"/>
    <col min="7695" max="7697" width="0" style="13" hidden="1" customWidth="1"/>
    <col min="7698" max="7698" width="15.1796875" style="13" customWidth="1"/>
    <col min="7699" max="7936" width="9.1796875" style="13"/>
    <col min="7937" max="7937" width="11.54296875" style="13" customWidth="1"/>
    <col min="7938" max="7938" width="49.1796875" style="13" customWidth="1"/>
    <col min="7939" max="7941" width="17.7265625" style="13" customWidth="1"/>
    <col min="7942" max="7942" width="11.7265625" style="13" customWidth="1"/>
    <col min="7943" max="7943" width="15.54296875" style="13" customWidth="1"/>
    <col min="7944" max="7944" width="13.81640625" style="13" customWidth="1"/>
    <col min="7945" max="7950" width="15.1796875" style="13" customWidth="1"/>
    <col min="7951" max="7953" width="0" style="13" hidden="1" customWidth="1"/>
    <col min="7954" max="7954" width="15.1796875" style="13" customWidth="1"/>
    <col min="7955" max="8192" width="9.1796875" style="13"/>
    <col min="8193" max="8193" width="11.54296875" style="13" customWidth="1"/>
    <col min="8194" max="8194" width="49.1796875" style="13" customWidth="1"/>
    <col min="8195" max="8197" width="17.7265625" style="13" customWidth="1"/>
    <col min="8198" max="8198" width="11.7265625" style="13" customWidth="1"/>
    <col min="8199" max="8199" width="15.54296875" style="13" customWidth="1"/>
    <col min="8200" max="8200" width="13.81640625" style="13" customWidth="1"/>
    <col min="8201" max="8206" width="15.1796875" style="13" customWidth="1"/>
    <col min="8207" max="8209" width="0" style="13" hidden="1" customWidth="1"/>
    <col min="8210" max="8210" width="15.1796875" style="13" customWidth="1"/>
    <col min="8211" max="8448" width="9.1796875" style="13"/>
    <col min="8449" max="8449" width="11.54296875" style="13" customWidth="1"/>
    <col min="8450" max="8450" width="49.1796875" style="13" customWidth="1"/>
    <col min="8451" max="8453" width="17.7265625" style="13" customWidth="1"/>
    <col min="8454" max="8454" width="11.7265625" style="13" customWidth="1"/>
    <col min="8455" max="8455" width="15.54296875" style="13" customWidth="1"/>
    <col min="8456" max="8456" width="13.81640625" style="13" customWidth="1"/>
    <col min="8457" max="8462" width="15.1796875" style="13" customWidth="1"/>
    <col min="8463" max="8465" width="0" style="13" hidden="1" customWidth="1"/>
    <col min="8466" max="8466" width="15.1796875" style="13" customWidth="1"/>
    <col min="8467" max="8704" width="9.1796875" style="13"/>
    <col min="8705" max="8705" width="11.54296875" style="13" customWidth="1"/>
    <col min="8706" max="8706" width="49.1796875" style="13" customWidth="1"/>
    <col min="8707" max="8709" width="17.7265625" style="13" customWidth="1"/>
    <col min="8710" max="8710" width="11.7265625" style="13" customWidth="1"/>
    <col min="8711" max="8711" width="15.54296875" style="13" customWidth="1"/>
    <col min="8712" max="8712" width="13.81640625" style="13" customWidth="1"/>
    <col min="8713" max="8718" width="15.1796875" style="13" customWidth="1"/>
    <col min="8719" max="8721" width="0" style="13" hidden="1" customWidth="1"/>
    <col min="8722" max="8722" width="15.1796875" style="13" customWidth="1"/>
    <col min="8723" max="8960" width="9.1796875" style="13"/>
    <col min="8961" max="8961" width="11.54296875" style="13" customWidth="1"/>
    <col min="8962" max="8962" width="49.1796875" style="13" customWidth="1"/>
    <col min="8963" max="8965" width="17.7265625" style="13" customWidth="1"/>
    <col min="8966" max="8966" width="11.7265625" style="13" customWidth="1"/>
    <col min="8967" max="8967" width="15.54296875" style="13" customWidth="1"/>
    <col min="8968" max="8968" width="13.81640625" style="13" customWidth="1"/>
    <col min="8969" max="8974" width="15.1796875" style="13" customWidth="1"/>
    <col min="8975" max="8977" width="0" style="13" hidden="1" customWidth="1"/>
    <col min="8978" max="8978" width="15.1796875" style="13" customWidth="1"/>
    <col min="8979" max="9216" width="9.1796875" style="13"/>
    <col min="9217" max="9217" width="11.54296875" style="13" customWidth="1"/>
    <col min="9218" max="9218" width="49.1796875" style="13" customWidth="1"/>
    <col min="9219" max="9221" width="17.7265625" style="13" customWidth="1"/>
    <col min="9222" max="9222" width="11.7265625" style="13" customWidth="1"/>
    <col min="9223" max="9223" width="15.54296875" style="13" customWidth="1"/>
    <col min="9224" max="9224" width="13.81640625" style="13" customWidth="1"/>
    <col min="9225" max="9230" width="15.1796875" style="13" customWidth="1"/>
    <col min="9231" max="9233" width="0" style="13" hidden="1" customWidth="1"/>
    <col min="9234" max="9234" width="15.1796875" style="13" customWidth="1"/>
    <col min="9235" max="9472" width="9.1796875" style="13"/>
    <col min="9473" max="9473" width="11.54296875" style="13" customWidth="1"/>
    <col min="9474" max="9474" width="49.1796875" style="13" customWidth="1"/>
    <col min="9475" max="9477" width="17.7265625" style="13" customWidth="1"/>
    <col min="9478" max="9478" width="11.7265625" style="13" customWidth="1"/>
    <col min="9479" max="9479" width="15.54296875" style="13" customWidth="1"/>
    <col min="9480" max="9480" width="13.81640625" style="13" customWidth="1"/>
    <col min="9481" max="9486" width="15.1796875" style="13" customWidth="1"/>
    <col min="9487" max="9489" width="0" style="13" hidden="1" customWidth="1"/>
    <col min="9490" max="9490" width="15.1796875" style="13" customWidth="1"/>
    <col min="9491" max="9728" width="9.1796875" style="13"/>
    <col min="9729" max="9729" width="11.54296875" style="13" customWidth="1"/>
    <col min="9730" max="9730" width="49.1796875" style="13" customWidth="1"/>
    <col min="9731" max="9733" width="17.7265625" style="13" customWidth="1"/>
    <col min="9734" max="9734" width="11.7265625" style="13" customWidth="1"/>
    <col min="9735" max="9735" width="15.54296875" style="13" customWidth="1"/>
    <col min="9736" max="9736" width="13.81640625" style="13" customWidth="1"/>
    <col min="9737" max="9742" width="15.1796875" style="13" customWidth="1"/>
    <col min="9743" max="9745" width="0" style="13" hidden="1" customWidth="1"/>
    <col min="9746" max="9746" width="15.1796875" style="13" customWidth="1"/>
    <col min="9747" max="9984" width="9.1796875" style="13"/>
    <col min="9985" max="9985" width="11.54296875" style="13" customWidth="1"/>
    <col min="9986" max="9986" width="49.1796875" style="13" customWidth="1"/>
    <col min="9987" max="9989" width="17.7265625" style="13" customWidth="1"/>
    <col min="9990" max="9990" width="11.7265625" style="13" customWidth="1"/>
    <col min="9991" max="9991" width="15.54296875" style="13" customWidth="1"/>
    <col min="9992" max="9992" width="13.81640625" style="13" customWidth="1"/>
    <col min="9993" max="9998" width="15.1796875" style="13" customWidth="1"/>
    <col min="9999" max="10001" width="0" style="13" hidden="1" customWidth="1"/>
    <col min="10002" max="10002" width="15.1796875" style="13" customWidth="1"/>
    <col min="10003" max="10240" width="9.1796875" style="13"/>
    <col min="10241" max="10241" width="11.54296875" style="13" customWidth="1"/>
    <col min="10242" max="10242" width="49.1796875" style="13" customWidth="1"/>
    <col min="10243" max="10245" width="17.7265625" style="13" customWidth="1"/>
    <col min="10246" max="10246" width="11.7265625" style="13" customWidth="1"/>
    <col min="10247" max="10247" width="15.54296875" style="13" customWidth="1"/>
    <col min="10248" max="10248" width="13.81640625" style="13" customWidth="1"/>
    <col min="10249" max="10254" width="15.1796875" style="13" customWidth="1"/>
    <col min="10255" max="10257" width="0" style="13" hidden="1" customWidth="1"/>
    <col min="10258" max="10258" width="15.1796875" style="13" customWidth="1"/>
    <col min="10259" max="10496" width="9.1796875" style="13"/>
    <col min="10497" max="10497" width="11.54296875" style="13" customWidth="1"/>
    <col min="10498" max="10498" width="49.1796875" style="13" customWidth="1"/>
    <col min="10499" max="10501" width="17.7265625" style="13" customWidth="1"/>
    <col min="10502" max="10502" width="11.7265625" style="13" customWidth="1"/>
    <col min="10503" max="10503" width="15.54296875" style="13" customWidth="1"/>
    <col min="10504" max="10504" width="13.81640625" style="13" customWidth="1"/>
    <col min="10505" max="10510" width="15.1796875" style="13" customWidth="1"/>
    <col min="10511" max="10513" width="0" style="13" hidden="1" customWidth="1"/>
    <col min="10514" max="10514" width="15.1796875" style="13" customWidth="1"/>
    <col min="10515" max="10752" width="9.1796875" style="13"/>
    <col min="10753" max="10753" width="11.54296875" style="13" customWidth="1"/>
    <col min="10754" max="10754" width="49.1796875" style="13" customWidth="1"/>
    <col min="10755" max="10757" width="17.7265625" style="13" customWidth="1"/>
    <col min="10758" max="10758" width="11.7265625" style="13" customWidth="1"/>
    <col min="10759" max="10759" width="15.54296875" style="13" customWidth="1"/>
    <col min="10760" max="10760" width="13.81640625" style="13" customWidth="1"/>
    <col min="10761" max="10766" width="15.1796875" style="13" customWidth="1"/>
    <col min="10767" max="10769" width="0" style="13" hidden="1" customWidth="1"/>
    <col min="10770" max="10770" width="15.1796875" style="13" customWidth="1"/>
    <col min="10771" max="11008" width="9.1796875" style="13"/>
    <col min="11009" max="11009" width="11.54296875" style="13" customWidth="1"/>
    <col min="11010" max="11010" width="49.1796875" style="13" customWidth="1"/>
    <col min="11011" max="11013" width="17.7265625" style="13" customWidth="1"/>
    <col min="11014" max="11014" width="11.7265625" style="13" customWidth="1"/>
    <col min="11015" max="11015" width="15.54296875" style="13" customWidth="1"/>
    <col min="11016" max="11016" width="13.81640625" style="13" customWidth="1"/>
    <col min="11017" max="11022" width="15.1796875" style="13" customWidth="1"/>
    <col min="11023" max="11025" width="0" style="13" hidden="1" customWidth="1"/>
    <col min="11026" max="11026" width="15.1796875" style="13" customWidth="1"/>
    <col min="11027" max="11264" width="9.1796875" style="13"/>
    <col min="11265" max="11265" width="11.54296875" style="13" customWidth="1"/>
    <col min="11266" max="11266" width="49.1796875" style="13" customWidth="1"/>
    <col min="11267" max="11269" width="17.7265625" style="13" customWidth="1"/>
    <col min="11270" max="11270" width="11.7265625" style="13" customWidth="1"/>
    <col min="11271" max="11271" width="15.54296875" style="13" customWidth="1"/>
    <col min="11272" max="11272" width="13.81640625" style="13" customWidth="1"/>
    <col min="11273" max="11278" width="15.1796875" style="13" customWidth="1"/>
    <col min="11279" max="11281" width="0" style="13" hidden="1" customWidth="1"/>
    <col min="11282" max="11282" width="15.1796875" style="13" customWidth="1"/>
    <col min="11283" max="11520" width="9.1796875" style="13"/>
    <col min="11521" max="11521" width="11.54296875" style="13" customWidth="1"/>
    <col min="11522" max="11522" width="49.1796875" style="13" customWidth="1"/>
    <col min="11523" max="11525" width="17.7265625" style="13" customWidth="1"/>
    <col min="11526" max="11526" width="11.7265625" style="13" customWidth="1"/>
    <col min="11527" max="11527" width="15.54296875" style="13" customWidth="1"/>
    <col min="11528" max="11528" width="13.81640625" style="13" customWidth="1"/>
    <col min="11529" max="11534" width="15.1796875" style="13" customWidth="1"/>
    <col min="11535" max="11537" width="0" style="13" hidden="1" customWidth="1"/>
    <col min="11538" max="11538" width="15.1796875" style="13" customWidth="1"/>
    <col min="11539" max="11776" width="9.1796875" style="13"/>
    <col min="11777" max="11777" width="11.54296875" style="13" customWidth="1"/>
    <col min="11778" max="11778" width="49.1796875" style="13" customWidth="1"/>
    <col min="11779" max="11781" width="17.7265625" style="13" customWidth="1"/>
    <col min="11782" max="11782" width="11.7265625" style="13" customWidth="1"/>
    <col min="11783" max="11783" width="15.54296875" style="13" customWidth="1"/>
    <col min="11784" max="11784" width="13.81640625" style="13" customWidth="1"/>
    <col min="11785" max="11790" width="15.1796875" style="13" customWidth="1"/>
    <col min="11791" max="11793" width="0" style="13" hidden="1" customWidth="1"/>
    <col min="11794" max="11794" width="15.1796875" style="13" customWidth="1"/>
    <col min="11795" max="12032" width="9.1796875" style="13"/>
    <col min="12033" max="12033" width="11.54296875" style="13" customWidth="1"/>
    <col min="12034" max="12034" width="49.1796875" style="13" customWidth="1"/>
    <col min="12035" max="12037" width="17.7265625" style="13" customWidth="1"/>
    <col min="12038" max="12038" width="11.7265625" style="13" customWidth="1"/>
    <col min="12039" max="12039" width="15.54296875" style="13" customWidth="1"/>
    <col min="12040" max="12040" width="13.81640625" style="13" customWidth="1"/>
    <col min="12041" max="12046" width="15.1796875" style="13" customWidth="1"/>
    <col min="12047" max="12049" width="0" style="13" hidden="1" customWidth="1"/>
    <col min="12050" max="12050" width="15.1796875" style="13" customWidth="1"/>
    <col min="12051" max="12288" width="9.1796875" style="13"/>
    <col min="12289" max="12289" width="11.54296875" style="13" customWidth="1"/>
    <col min="12290" max="12290" width="49.1796875" style="13" customWidth="1"/>
    <col min="12291" max="12293" width="17.7265625" style="13" customWidth="1"/>
    <col min="12294" max="12294" width="11.7265625" style="13" customWidth="1"/>
    <col min="12295" max="12295" width="15.54296875" style="13" customWidth="1"/>
    <col min="12296" max="12296" width="13.81640625" style="13" customWidth="1"/>
    <col min="12297" max="12302" width="15.1796875" style="13" customWidth="1"/>
    <col min="12303" max="12305" width="0" style="13" hidden="1" customWidth="1"/>
    <col min="12306" max="12306" width="15.1796875" style="13" customWidth="1"/>
    <col min="12307" max="12544" width="9.1796875" style="13"/>
    <col min="12545" max="12545" width="11.54296875" style="13" customWidth="1"/>
    <col min="12546" max="12546" width="49.1796875" style="13" customWidth="1"/>
    <col min="12547" max="12549" width="17.7265625" style="13" customWidth="1"/>
    <col min="12550" max="12550" width="11.7265625" style="13" customWidth="1"/>
    <col min="12551" max="12551" width="15.54296875" style="13" customWidth="1"/>
    <col min="12552" max="12552" width="13.81640625" style="13" customWidth="1"/>
    <col min="12553" max="12558" width="15.1796875" style="13" customWidth="1"/>
    <col min="12559" max="12561" width="0" style="13" hidden="1" customWidth="1"/>
    <col min="12562" max="12562" width="15.1796875" style="13" customWidth="1"/>
    <col min="12563" max="12800" width="9.1796875" style="13"/>
    <col min="12801" max="12801" width="11.54296875" style="13" customWidth="1"/>
    <col min="12802" max="12802" width="49.1796875" style="13" customWidth="1"/>
    <col min="12803" max="12805" width="17.7265625" style="13" customWidth="1"/>
    <col min="12806" max="12806" width="11.7265625" style="13" customWidth="1"/>
    <col min="12807" max="12807" width="15.54296875" style="13" customWidth="1"/>
    <col min="12808" max="12808" width="13.81640625" style="13" customWidth="1"/>
    <col min="12809" max="12814" width="15.1796875" style="13" customWidth="1"/>
    <col min="12815" max="12817" width="0" style="13" hidden="1" customWidth="1"/>
    <col min="12818" max="12818" width="15.1796875" style="13" customWidth="1"/>
    <col min="12819" max="13056" width="9.1796875" style="13"/>
    <col min="13057" max="13057" width="11.54296875" style="13" customWidth="1"/>
    <col min="13058" max="13058" width="49.1796875" style="13" customWidth="1"/>
    <col min="13059" max="13061" width="17.7265625" style="13" customWidth="1"/>
    <col min="13062" max="13062" width="11.7265625" style="13" customWidth="1"/>
    <col min="13063" max="13063" width="15.54296875" style="13" customWidth="1"/>
    <col min="13064" max="13064" width="13.81640625" style="13" customWidth="1"/>
    <col min="13065" max="13070" width="15.1796875" style="13" customWidth="1"/>
    <col min="13071" max="13073" width="0" style="13" hidden="1" customWidth="1"/>
    <col min="13074" max="13074" width="15.1796875" style="13" customWidth="1"/>
    <col min="13075" max="13312" width="9.1796875" style="13"/>
    <col min="13313" max="13313" width="11.54296875" style="13" customWidth="1"/>
    <col min="13314" max="13314" width="49.1796875" style="13" customWidth="1"/>
    <col min="13315" max="13317" width="17.7265625" style="13" customWidth="1"/>
    <col min="13318" max="13318" width="11.7265625" style="13" customWidth="1"/>
    <col min="13319" max="13319" width="15.54296875" style="13" customWidth="1"/>
    <col min="13320" max="13320" width="13.81640625" style="13" customWidth="1"/>
    <col min="13321" max="13326" width="15.1796875" style="13" customWidth="1"/>
    <col min="13327" max="13329" width="0" style="13" hidden="1" customWidth="1"/>
    <col min="13330" max="13330" width="15.1796875" style="13" customWidth="1"/>
    <col min="13331" max="13568" width="9.1796875" style="13"/>
    <col min="13569" max="13569" width="11.54296875" style="13" customWidth="1"/>
    <col min="13570" max="13570" width="49.1796875" style="13" customWidth="1"/>
    <col min="13571" max="13573" width="17.7265625" style="13" customWidth="1"/>
    <col min="13574" max="13574" width="11.7265625" style="13" customWidth="1"/>
    <col min="13575" max="13575" width="15.54296875" style="13" customWidth="1"/>
    <col min="13576" max="13576" width="13.81640625" style="13" customWidth="1"/>
    <col min="13577" max="13582" width="15.1796875" style="13" customWidth="1"/>
    <col min="13583" max="13585" width="0" style="13" hidden="1" customWidth="1"/>
    <col min="13586" max="13586" width="15.1796875" style="13" customWidth="1"/>
    <col min="13587" max="13824" width="9.1796875" style="13"/>
    <col min="13825" max="13825" width="11.54296875" style="13" customWidth="1"/>
    <col min="13826" max="13826" width="49.1796875" style="13" customWidth="1"/>
    <col min="13827" max="13829" width="17.7265625" style="13" customWidth="1"/>
    <col min="13830" max="13830" width="11.7265625" style="13" customWidth="1"/>
    <col min="13831" max="13831" width="15.54296875" style="13" customWidth="1"/>
    <col min="13832" max="13832" width="13.81640625" style="13" customWidth="1"/>
    <col min="13833" max="13838" width="15.1796875" style="13" customWidth="1"/>
    <col min="13839" max="13841" width="0" style="13" hidden="1" customWidth="1"/>
    <col min="13842" max="13842" width="15.1796875" style="13" customWidth="1"/>
    <col min="13843" max="14080" width="9.1796875" style="13"/>
    <col min="14081" max="14081" width="11.54296875" style="13" customWidth="1"/>
    <col min="14082" max="14082" width="49.1796875" style="13" customWidth="1"/>
    <col min="14083" max="14085" width="17.7265625" style="13" customWidth="1"/>
    <col min="14086" max="14086" width="11.7265625" style="13" customWidth="1"/>
    <col min="14087" max="14087" width="15.54296875" style="13" customWidth="1"/>
    <col min="14088" max="14088" width="13.81640625" style="13" customWidth="1"/>
    <col min="14089" max="14094" width="15.1796875" style="13" customWidth="1"/>
    <col min="14095" max="14097" width="0" style="13" hidden="1" customWidth="1"/>
    <col min="14098" max="14098" width="15.1796875" style="13" customWidth="1"/>
    <col min="14099" max="14336" width="9.1796875" style="13"/>
    <col min="14337" max="14337" width="11.54296875" style="13" customWidth="1"/>
    <col min="14338" max="14338" width="49.1796875" style="13" customWidth="1"/>
    <col min="14339" max="14341" width="17.7265625" style="13" customWidth="1"/>
    <col min="14342" max="14342" width="11.7265625" style="13" customWidth="1"/>
    <col min="14343" max="14343" width="15.54296875" style="13" customWidth="1"/>
    <col min="14344" max="14344" width="13.81640625" style="13" customWidth="1"/>
    <col min="14345" max="14350" width="15.1796875" style="13" customWidth="1"/>
    <col min="14351" max="14353" width="0" style="13" hidden="1" customWidth="1"/>
    <col min="14354" max="14354" width="15.1796875" style="13" customWidth="1"/>
    <col min="14355" max="14592" width="9.1796875" style="13"/>
    <col min="14593" max="14593" width="11.54296875" style="13" customWidth="1"/>
    <col min="14594" max="14594" width="49.1796875" style="13" customWidth="1"/>
    <col min="14595" max="14597" width="17.7265625" style="13" customWidth="1"/>
    <col min="14598" max="14598" width="11.7265625" style="13" customWidth="1"/>
    <col min="14599" max="14599" width="15.54296875" style="13" customWidth="1"/>
    <col min="14600" max="14600" width="13.81640625" style="13" customWidth="1"/>
    <col min="14601" max="14606" width="15.1796875" style="13" customWidth="1"/>
    <col min="14607" max="14609" width="0" style="13" hidden="1" customWidth="1"/>
    <col min="14610" max="14610" width="15.1796875" style="13" customWidth="1"/>
    <col min="14611" max="14848" width="9.1796875" style="13"/>
    <col min="14849" max="14849" width="11.54296875" style="13" customWidth="1"/>
    <col min="14850" max="14850" width="49.1796875" style="13" customWidth="1"/>
    <col min="14851" max="14853" width="17.7265625" style="13" customWidth="1"/>
    <col min="14854" max="14854" width="11.7265625" style="13" customWidth="1"/>
    <col min="14855" max="14855" width="15.54296875" style="13" customWidth="1"/>
    <col min="14856" max="14856" width="13.81640625" style="13" customWidth="1"/>
    <col min="14857" max="14862" width="15.1796875" style="13" customWidth="1"/>
    <col min="14863" max="14865" width="0" style="13" hidden="1" customWidth="1"/>
    <col min="14866" max="14866" width="15.1796875" style="13" customWidth="1"/>
    <col min="14867" max="15104" width="9.1796875" style="13"/>
    <col min="15105" max="15105" width="11.54296875" style="13" customWidth="1"/>
    <col min="15106" max="15106" width="49.1796875" style="13" customWidth="1"/>
    <col min="15107" max="15109" width="17.7265625" style="13" customWidth="1"/>
    <col min="15110" max="15110" width="11.7265625" style="13" customWidth="1"/>
    <col min="15111" max="15111" width="15.54296875" style="13" customWidth="1"/>
    <col min="15112" max="15112" width="13.81640625" style="13" customWidth="1"/>
    <col min="15113" max="15118" width="15.1796875" style="13" customWidth="1"/>
    <col min="15119" max="15121" width="0" style="13" hidden="1" customWidth="1"/>
    <col min="15122" max="15122" width="15.1796875" style="13" customWidth="1"/>
    <col min="15123" max="15360" width="9.1796875" style="13"/>
    <col min="15361" max="15361" width="11.54296875" style="13" customWidth="1"/>
    <col min="15362" max="15362" width="49.1796875" style="13" customWidth="1"/>
    <col min="15363" max="15365" width="17.7265625" style="13" customWidth="1"/>
    <col min="15366" max="15366" width="11.7265625" style="13" customWidth="1"/>
    <col min="15367" max="15367" width="15.54296875" style="13" customWidth="1"/>
    <col min="15368" max="15368" width="13.81640625" style="13" customWidth="1"/>
    <col min="15369" max="15374" width="15.1796875" style="13" customWidth="1"/>
    <col min="15375" max="15377" width="0" style="13" hidden="1" customWidth="1"/>
    <col min="15378" max="15378" width="15.1796875" style="13" customWidth="1"/>
    <col min="15379" max="15616" width="9.1796875" style="13"/>
    <col min="15617" max="15617" width="11.54296875" style="13" customWidth="1"/>
    <col min="15618" max="15618" width="49.1796875" style="13" customWidth="1"/>
    <col min="15619" max="15621" width="17.7265625" style="13" customWidth="1"/>
    <col min="15622" max="15622" width="11.7265625" style="13" customWidth="1"/>
    <col min="15623" max="15623" width="15.54296875" style="13" customWidth="1"/>
    <col min="15624" max="15624" width="13.81640625" style="13" customWidth="1"/>
    <col min="15625" max="15630" width="15.1796875" style="13" customWidth="1"/>
    <col min="15631" max="15633" width="0" style="13" hidden="1" customWidth="1"/>
    <col min="15634" max="15634" width="15.1796875" style="13" customWidth="1"/>
    <col min="15635" max="15872" width="9.1796875" style="13"/>
    <col min="15873" max="15873" width="11.54296875" style="13" customWidth="1"/>
    <col min="15874" max="15874" width="49.1796875" style="13" customWidth="1"/>
    <col min="15875" max="15877" width="17.7265625" style="13" customWidth="1"/>
    <col min="15878" max="15878" width="11.7265625" style="13" customWidth="1"/>
    <col min="15879" max="15879" width="15.54296875" style="13" customWidth="1"/>
    <col min="15880" max="15880" width="13.81640625" style="13" customWidth="1"/>
    <col min="15881" max="15886" width="15.1796875" style="13" customWidth="1"/>
    <col min="15887" max="15889" width="0" style="13" hidden="1" customWidth="1"/>
    <col min="15890" max="15890" width="15.1796875" style="13" customWidth="1"/>
    <col min="15891" max="16128" width="9.1796875" style="13"/>
    <col min="16129" max="16129" width="11.54296875" style="13" customWidth="1"/>
    <col min="16130" max="16130" width="49.1796875" style="13" customWidth="1"/>
    <col min="16131" max="16133" width="17.7265625" style="13" customWidth="1"/>
    <col min="16134" max="16134" width="11.7265625" style="13" customWidth="1"/>
    <col min="16135" max="16135" width="15.54296875" style="13" customWidth="1"/>
    <col min="16136" max="16136" width="13.81640625" style="13" customWidth="1"/>
    <col min="16137" max="16142" width="15.1796875" style="13" customWidth="1"/>
    <col min="16143" max="16145" width="0" style="13" hidden="1" customWidth="1"/>
    <col min="16146" max="16146" width="15.1796875" style="13" customWidth="1"/>
    <col min="16147" max="16384" width="9.1796875" style="13"/>
  </cols>
  <sheetData>
    <row r="1" spans="1:42" ht="32.25" customHeight="1" x14ac:dyDescent="0.3">
      <c r="A1" s="455" t="s">
        <v>75</v>
      </c>
      <c r="B1" s="455"/>
      <c r="C1" s="455"/>
      <c r="D1" s="455"/>
      <c r="E1" s="455"/>
      <c r="F1" s="455"/>
      <c r="G1" s="455"/>
      <c r="H1" s="12"/>
      <c r="I1" s="12"/>
    </row>
    <row r="2" spans="1:42" ht="20" x14ac:dyDescent="0.3">
      <c r="A2" s="456" t="s">
        <v>262</v>
      </c>
      <c r="B2" s="456"/>
      <c r="C2" s="456"/>
      <c r="D2" s="456"/>
      <c r="E2" s="456"/>
      <c r="F2" s="456"/>
      <c r="G2" s="456"/>
      <c r="H2" s="12"/>
      <c r="I2" s="12"/>
    </row>
    <row r="4" spans="1:42" ht="20" x14ac:dyDescent="0.3">
      <c r="A4" s="457" t="s">
        <v>76</v>
      </c>
      <c r="B4" s="457"/>
      <c r="C4" s="457"/>
      <c r="D4" s="457"/>
      <c r="E4" s="457"/>
      <c r="F4" s="457"/>
      <c r="G4" s="457"/>
    </row>
    <row r="5" spans="1:42" s="15" customFormat="1" x14ac:dyDescent="0.3">
      <c r="A5" s="14"/>
      <c r="D5" s="16"/>
      <c r="E5" s="16"/>
      <c r="F5" s="16"/>
    </row>
    <row r="6" spans="1:42" ht="15.75" customHeight="1" x14ac:dyDescent="0.3">
      <c r="A6" s="449" t="s">
        <v>10</v>
      </c>
      <c r="B6" s="450"/>
      <c r="C6" s="453" t="s">
        <v>263</v>
      </c>
      <c r="D6" s="447" t="s">
        <v>264</v>
      </c>
      <c r="E6" s="447" t="s">
        <v>265</v>
      </c>
      <c r="F6" s="447" t="s">
        <v>48</v>
      </c>
      <c r="G6" s="447" t="s">
        <v>48</v>
      </c>
    </row>
    <row r="7" spans="1:42" ht="38.25" customHeight="1" x14ac:dyDescent="0.3">
      <c r="A7" s="451"/>
      <c r="B7" s="452"/>
      <c r="C7" s="454"/>
      <c r="D7" s="448"/>
      <c r="E7" s="448"/>
      <c r="F7" s="448"/>
      <c r="G7" s="448"/>
    </row>
    <row r="8" spans="1:42" s="19" customFormat="1" ht="11.5" x14ac:dyDescent="0.25">
      <c r="A8" s="441">
        <v>1</v>
      </c>
      <c r="B8" s="441"/>
      <c r="C8" s="17">
        <v>2</v>
      </c>
      <c r="D8" s="18">
        <v>3</v>
      </c>
      <c r="E8" s="18">
        <v>4</v>
      </c>
      <c r="F8" s="18" t="s">
        <v>71</v>
      </c>
      <c r="G8" s="18" t="s">
        <v>70</v>
      </c>
    </row>
    <row r="9" spans="1:42" s="19" customFormat="1" ht="17.5" x14ac:dyDescent="0.25">
      <c r="A9" s="444" t="s">
        <v>111</v>
      </c>
      <c r="B9" s="444"/>
      <c r="C9" s="33">
        <f>C10</f>
        <v>2221533.13</v>
      </c>
      <c r="D9" s="33">
        <f t="shared" ref="D9:E9" si="0">D10</f>
        <v>2175549.56</v>
      </c>
      <c r="E9" s="33">
        <f t="shared" si="0"/>
        <v>2801190.1799999997</v>
      </c>
      <c r="F9" s="33">
        <f t="shared" ref="F9:F11" si="1">E9/C9*100</f>
        <v>126.09265836157032</v>
      </c>
      <c r="G9" s="61">
        <f>E9/D9*100</f>
        <v>128.75781970234684</v>
      </c>
    </row>
    <row r="10" spans="1:42" s="19" customFormat="1" ht="20.25" customHeight="1" x14ac:dyDescent="0.25">
      <c r="A10" s="240">
        <v>6</v>
      </c>
      <c r="B10" s="240" t="s">
        <v>77</v>
      </c>
      <c r="C10" s="241">
        <f>C11+C15+C18+C21+C27</f>
        <v>2221533.13</v>
      </c>
      <c r="D10" s="241">
        <f t="shared" ref="D10:E10" si="2">D11+D15+D18+D21+D27</f>
        <v>2175549.56</v>
      </c>
      <c r="E10" s="241">
        <f t="shared" si="2"/>
        <v>2801190.1799999997</v>
      </c>
      <c r="F10" s="242">
        <f t="shared" si="1"/>
        <v>126.09265836157032</v>
      </c>
      <c r="G10" s="242">
        <f>E10/D10*100</f>
        <v>128.75781970234684</v>
      </c>
    </row>
    <row r="11" spans="1:42" s="19" customFormat="1" ht="30" customHeight="1" x14ac:dyDescent="0.25">
      <c r="A11" s="207">
        <v>63</v>
      </c>
      <c r="B11" s="208" t="s">
        <v>5</v>
      </c>
      <c r="C11" s="209">
        <f>C12</f>
        <v>1946074.47</v>
      </c>
      <c r="D11" s="209">
        <v>1907533.88</v>
      </c>
      <c r="E11" s="209">
        <f t="shared" ref="E11" si="3">E12</f>
        <v>2516140.59</v>
      </c>
      <c r="F11" s="210">
        <f t="shared" si="1"/>
        <v>129.29312977421671</v>
      </c>
      <c r="G11" s="211">
        <f t="shared" ref="G11:G27" si="4">E11/D11*100</f>
        <v>131.90542073098069</v>
      </c>
    </row>
    <row r="12" spans="1:42" ht="18" customHeight="1" x14ac:dyDescent="0.3">
      <c r="A12" s="29">
        <v>636</v>
      </c>
      <c r="B12" s="30" t="s">
        <v>16</v>
      </c>
      <c r="C12" s="32">
        <f>SUM(C13:C14)</f>
        <v>1946074.47</v>
      </c>
      <c r="D12" s="32"/>
      <c r="E12" s="32">
        <f t="shared" ref="E12" si="5">SUM(E13:E14)</f>
        <v>2516140.59</v>
      </c>
      <c r="F12" s="212">
        <f>E12/C12*100</f>
        <v>129.29312977421671</v>
      </c>
      <c r="G12" s="213" t="s">
        <v>229</v>
      </c>
    </row>
    <row r="13" spans="1:42" ht="18" customHeight="1" x14ac:dyDescent="0.3">
      <c r="A13" s="29">
        <v>6361</v>
      </c>
      <c r="B13" s="214" t="s">
        <v>73</v>
      </c>
      <c r="C13" s="215">
        <v>1940265.77</v>
      </c>
      <c r="D13" s="32"/>
      <c r="E13" s="215">
        <v>2504687.5</v>
      </c>
      <c r="F13" s="212">
        <f t="shared" ref="F13:F14" si="6">E13/C13*100</f>
        <v>129.08991843936926</v>
      </c>
      <c r="G13" s="213" t="s">
        <v>229</v>
      </c>
    </row>
    <row r="14" spans="1:42" ht="18" customHeight="1" x14ac:dyDescent="0.3">
      <c r="A14" s="29">
        <v>6362</v>
      </c>
      <c r="B14" s="214" t="s">
        <v>188</v>
      </c>
      <c r="C14" s="215">
        <v>5808.7</v>
      </c>
      <c r="D14" s="32"/>
      <c r="E14" s="215">
        <v>11453.09</v>
      </c>
      <c r="F14" s="212">
        <f t="shared" si="6"/>
        <v>197.17131199752095</v>
      </c>
      <c r="G14" s="213" t="s">
        <v>229</v>
      </c>
    </row>
    <row r="15" spans="1:42" s="24" customFormat="1" ht="15" customHeight="1" x14ac:dyDescent="0.3">
      <c r="A15" s="216">
        <v>64</v>
      </c>
      <c r="B15" s="217" t="s">
        <v>12</v>
      </c>
      <c r="C15" s="218">
        <f>C16</f>
        <v>0</v>
      </c>
      <c r="D15" s="218">
        <v>0.7</v>
      </c>
      <c r="E15" s="218">
        <f t="shared" ref="E15:E16" si="7">E16</f>
        <v>0</v>
      </c>
      <c r="F15" s="219" t="e">
        <f t="shared" ref="F15:F27" si="8">E15/C15*100</f>
        <v>#DIV/0!</v>
      </c>
      <c r="G15" s="220">
        <f t="shared" si="4"/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23"/>
      <c r="AL15" s="23"/>
      <c r="AM15" s="23"/>
      <c r="AN15" s="23"/>
      <c r="AO15" s="23"/>
      <c r="AP15" s="23"/>
    </row>
    <row r="16" spans="1:42" s="24" customFormat="1" ht="18" customHeight="1" x14ac:dyDescent="0.3">
      <c r="A16" s="221">
        <v>641</v>
      </c>
      <c r="B16" s="214" t="s">
        <v>13</v>
      </c>
      <c r="C16" s="222">
        <f>C17</f>
        <v>0</v>
      </c>
      <c r="D16" s="222"/>
      <c r="E16" s="222">
        <f t="shared" si="7"/>
        <v>0</v>
      </c>
      <c r="F16" s="244" t="s">
        <v>229</v>
      </c>
      <c r="G16" s="224" t="s">
        <v>229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3"/>
      <c r="AL16" s="23"/>
      <c r="AM16" s="23"/>
      <c r="AN16" s="23"/>
      <c r="AO16" s="23"/>
      <c r="AP16" s="23"/>
    </row>
    <row r="17" spans="1:42" ht="18" customHeight="1" x14ac:dyDescent="0.3">
      <c r="A17" s="225">
        <v>6413</v>
      </c>
      <c r="B17" s="214" t="s">
        <v>78</v>
      </c>
      <c r="C17" s="32">
        <v>0</v>
      </c>
      <c r="D17" s="32"/>
      <c r="E17" s="226">
        <v>0</v>
      </c>
      <c r="F17" s="244" t="s">
        <v>229</v>
      </c>
      <c r="G17" s="224" t="s">
        <v>229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3"/>
      <c r="AL17" s="23"/>
      <c r="AM17" s="23"/>
      <c r="AN17" s="23"/>
      <c r="AO17" s="23"/>
      <c r="AP17" s="23"/>
    </row>
    <row r="18" spans="1:42" ht="30" customHeight="1" x14ac:dyDescent="0.3">
      <c r="A18" s="216">
        <v>65</v>
      </c>
      <c r="B18" s="227" t="s">
        <v>79</v>
      </c>
      <c r="C18" s="218">
        <f>C19</f>
        <v>152571.29999999999</v>
      </c>
      <c r="D18" s="218">
        <v>152130</v>
      </c>
      <c r="E18" s="218">
        <f>SUM(E20)</f>
        <v>164255.84</v>
      </c>
      <c r="F18" s="219">
        <f>E18/C18*100</f>
        <v>107.65841282075988</v>
      </c>
      <c r="G18" s="220">
        <f>E18/D18*100</f>
        <v>107.97070926181556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3"/>
      <c r="AL18" s="23"/>
      <c r="AM18" s="23"/>
      <c r="AN18" s="23"/>
      <c r="AO18" s="23"/>
      <c r="AP18" s="23"/>
    </row>
    <row r="19" spans="1:42" s="24" customFormat="1" ht="18" customHeight="1" x14ac:dyDescent="0.3">
      <c r="A19" s="221">
        <v>652</v>
      </c>
      <c r="B19" s="228" t="s">
        <v>15</v>
      </c>
      <c r="C19" s="222">
        <f>SUM(C20:C20)</f>
        <v>152571.29999999999</v>
      </c>
      <c r="D19" s="222"/>
      <c r="E19" s="222">
        <f t="shared" ref="E19" si="9">SUM(E20:E20)</f>
        <v>164255.84</v>
      </c>
      <c r="F19" s="223">
        <f>E19/C19*100</f>
        <v>107.65841282075988</v>
      </c>
      <c r="G19" s="224" t="s">
        <v>229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3"/>
      <c r="AL19" s="23"/>
      <c r="AM19" s="23"/>
      <c r="AN19" s="23"/>
      <c r="AO19" s="23"/>
      <c r="AP19" s="23"/>
    </row>
    <row r="20" spans="1:42" ht="18" customHeight="1" x14ac:dyDescent="0.3">
      <c r="A20" s="225">
        <v>6526</v>
      </c>
      <c r="B20" s="229" t="s">
        <v>80</v>
      </c>
      <c r="C20" s="215">
        <v>152571.29999999999</v>
      </c>
      <c r="D20" s="32"/>
      <c r="E20" s="215">
        <v>164255.84</v>
      </c>
      <c r="F20" s="223">
        <f>E20/C20*100</f>
        <v>107.65841282075988</v>
      </c>
      <c r="G20" s="224" t="s">
        <v>229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3"/>
      <c r="AL20" s="23"/>
      <c r="AM20" s="23"/>
      <c r="AN20" s="23"/>
      <c r="AO20" s="23"/>
      <c r="AP20" s="23"/>
    </row>
    <row r="21" spans="1:42" s="24" customFormat="1" ht="39.75" customHeight="1" x14ac:dyDescent="0.3">
      <c r="A21" s="216">
        <v>66</v>
      </c>
      <c r="B21" s="227" t="s">
        <v>81</v>
      </c>
      <c r="C21" s="218">
        <f>C22+C24</f>
        <v>650.29999999999995</v>
      </c>
      <c r="D21" s="218">
        <v>1234</v>
      </c>
      <c r="E21" s="218">
        <f t="shared" ref="E21" si="10">E22+E24</f>
        <v>2093.6</v>
      </c>
      <c r="F21" s="219">
        <f t="shared" si="8"/>
        <v>321.94371828386903</v>
      </c>
      <c r="G21" s="220">
        <f t="shared" si="4"/>
        <v>169.65964343598054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23"/>
      <c r="AL21" s="23"/>
      <c r="AM21" s="23"/>
      <c r="AN21" s="23"/>
      <c r="AO21" s="23"/>
      <c r="AP21" s="23"/>
    </row>
    <row r="22" spans="1:42" s="24" customFormat="1" ht="18" customHeight="1" x14ac:dyDescent="0.3">
      <c r="A22" s="221">
        <v>661</v>
      </c>
      <c r="B22" s="214" t="s">
        <v>14</v>
      </c>
      <c r="C22" s="222">
        <f>C23</f>
        <v>650.29999999999995</v>
      </c>
      <c r="D22" s="222"/>
      <c r="E22" s="222">
        <f t="shared" ref="E22" si="11">E23</f>
        <v>371.6</v>
      </c>
      <c r="F22" s="223">
        <f>E22/C22*100</f>
        <v>57.142857142857153</v>
      </c>
      <c r="G22" s="224" t="s">
        <v>229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3"/>
      <c r="AL22" s="23"/>
      <c r="AM22" s="23"/>
      <c r="AN22" s="23"/>
      <c r="AO22" s="23"/>
      <c r="AP22" s="23"/>
    </row>
    <row r="23" spans="1:42" ht="18" customHeight="1" x14ac:dyDescent="0.3">
      <c r="A23" s="225">
        <v>6615</v>
      </c>
      <c r="B23" s="231" t="s">
        <v>74</v>
      </c>
      <c r="C23" s="226">
        <v>650.29999999999995</v>
      </c>
      <c r="D23" s="32"/>
      <c r="E23" s="226">
        <v>371.6</v>
      </c>
      <c r="F23" s="223">
        <f t="shared" ref="F23" si="12">E23/C23*100</f>
        <v>57.142857142857153</v>
      </c>
      <c r="G23" s="230" t="s">
        <v>229</v>
      </c>
      <c r="AK23" s="23"/>
      <c r="AL23" s="23"/>
      <c r="AM23" s="23"/>
      <c r="AN23" s="23"/>
      <c r="AO23" s="23"/>
      <c r="AP23" s="23"/>
    </row>
    <row r="24" spans="1:42" ht="27" customHeight="1" x14ac:dyDescent="0.3">
      <c r="A24" s="225">
        <v>663</v>
      </c>
      <c r="B24" s="231" t="s">
        <v>228</v>
      </c>
      <c r="C24" s="32">
        <f>SUM(C25:C26)</f>
        <v>0</v>
      </c>
      <c r="D24" s="32"/>
      <c r="E24" s="32">
        <f t="shared" ref="E24" si="13">SUM(E25:E26)</f>
        <v>1722</v>
      </c>
      <c r="F24" s="223" t="s">
        <v>229</v>
      </c>
      <c r="G24" s="230" t="s">
        <v>229</v>
      </c>
      <c r="AK24" s="23"/>
      <c r="AL24" s="23"/>
      <c r="AM24" s="23"/>
      <c r="AN24" s="23"/>
      <c r="AO24" s="23"/>
      <c r="AP24" s="23"/>
    </row>
    <row r="25" spans="1:42" ht="18" customHeight="1" x14ac:dyDescent="0.3">
      <c r="A25" s="225">
        <v>6631</v>
      </c>
      <c r="B25" s="231" t="s">
        <v>82</v>
      </c>
      <c r="C25" s="32"/>
      <c r="D25" s="32"/>
      <c r="E25" s="226">
        <v>1722</v>
      </c>
      <c r="F25" s="223" t="s">
        <v>229</v>
      </c>
      <c r="G25" s="230" t="s">
        <v>229</v>
      </c>
      <c r="AK25" s="23"/>
      <c r="AL25" s="23"/>
      <c r="AM25" s="23"/>
      <c r="AN25" s="23"/>
      <c r="AO25" s="23"/>
      <c r="AP25" s="23"/>
    </row>
    <row r="26" spans="1:42" ht="18" customHeight="1" x14ac:dyDescent="0.3">
      <c r="A26" s="225">
        <v>6632</v>
      </c>
      <c r="B26" s="231" t="s">
        <v>83</v>
      </c>
      <c r="C26" s="32"/>
      <c r="D26" s="32"/>
      <c r="E26" s="226">
        <v>0</v>
      </c>
      <c r="F26" s="223" t="s">
        <v>229</v>
      </c>
      <c r="G26" s="230" t="s">
        <v>229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3"/>
      <c r="AL26" s="23"/>
      <c r="AM26" s="23"/>
      <c r="AN26" s="23"/>
      <c r="AO26" s="23"/>
      <c r="AP26" s="23"/>
    </row>
    <row r="27" spans="1:42" s="24" customFormat="1" ht="30" customHeight="1" x14ac:dyDescent="0.3">
      <c r="A27" s="216">
        <v>67</v>
      </c>
      <c r="B27" s="232" t="s">
        <v>0</v>
      </c>
      <c r="C27" s="233">
        <f>SUM(C29:C29)</f>
        <v>122237.06</v>
      </c>
      <c r="D27" s="233">
        <v>114650.98</v>
      </c>
      <c r="E27" s="233">
        <f t="shared" ref="E27" si="14">SUM(E29:E29)</f>
        <v>118700.15</v>
      </c>
      <c r="F27" s="219">
        <f t="shared" si="8"/>
        <v>97.106515814434673</v>
      </c>
      <c r="G27" s="220">
        <f t="shared" si="4"/>
        <v>103.53173605668265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3"/>
      <c r="AL27" s="23"/>
      <c r="AM27" s="23"/>
      <c r="AN27" s="23"/>
      <c r="AO27" s="23"/>
      <c r="AP27" s="23"/>
    </row>
    <row r="28" spans="1:42" s="24" customFormat="1" ht="18" customHeight="1" x14ac:dyDescent="0.3">
      <c r="A28" s="221">
        <v>671</v>
      </c>
      <c r="B28" s="234" t="s">
        <v>11</v>
      </c>
      <c r="C28" s="223">
        <f>C29</f>
        <v>122237.06</v>
      </c>
      <c r="D28" s="223"/>
      <c r="E28" s="223">
        <f t="shared" ref="E28" si="15">E29</f>
        <v>118700.15</v>
      </c>
      <c r="F28" s="223">
        <f>E28/C28*100</f>
        <v>97.106515814434673</v>
      </c>
      <c r="G28" s="230" t="s">
        <v>229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23"/>
      <c r="AL28" s="23"/>
      <c r="AM28" s="23"/>
      <c r="AN28" s="23"/>
      <c r="AO28" s="23"/>
      <c r="AP28" s="23"/>
    </row>
    <row r="29" spans="1:42" ht="18" customHeight="1" x14ac:dyDescent="0.3">
      <c r="A29" s="235">
        <v>6711</v>
      </c>
      <c r="B29" s="236" t="s">
        <v>72</v>
      </c>
      <c r="C29" s="238">
        <v>122237.06</v>
      </c>
      <c r="D29" s="237"/>
      <c r="E29" s="238">
        <v>118700.15</v>
      </c>
      <c r="F29" s="245">
        <f>E29/C29*100</f>
        <v>97.106515814434673</v>
      </c>
      <c r="G29" s="239" t="s">
        <v>229</v>
      </c>
      <c r="H29" s="28"/>
      <c r="I29" s="28"/>
      <c r="J29" s="28"/>
      <c r="K29" s="28"/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3"/>
      <c r="AL29" s="23"/>
      <c r="AM29" s="23"/>
      <c r="AN29" s="23"/>
      <c r="AO29" s="23"/>
      <c r="AP29" s="23"/>
    </row>
    <row r="30" spans="1:42" x14ac:dyDescent="0.3">
      <c r="A30" s="29"/>
      <c r="B30" s="30"/>
      <c r="C30" s="31"/>
      <c r="D30" s="32"/>
      <c r="E30" s="32"/>
      <c r="F30" s="128"/>
      <c r="G30" s="12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3"/>
      <c r="AL30" s="23"/>
      <c r="AM30" s="23"/>
      <c r="AN30" s="23"/>
      <c r="AO30" s="23"/>
      <c r="AP30" s="23"/>
    </row>
    <row r="31" spans="1:42" ht="14.5" customHeight="1" x14ac:dyDescent="0.3"/>
    <row r="32" spans="1:42" s="35" customFormat="1" ht="28.9" customHeight="1" x14ac:dyDescent="0.3">
      <c r="A32" s="442" t="s">
        <v>17</v>
      </c>
      <c r="B32" s="442"/>
      <c r="C32" s="442"/>
      <c r="D32" s="442"/>
      <c r="E32" s="442"/>
      <c r="F32" s="442"/>
      <c r="G32" s="44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35" customFormat="1" ht="15" customHeight="1" x14ac:dyDescent="0.3">
      <c r="A33" s="449" t="s">
        <v>10</v>
      </c>
      <c r="B33" s="450"/>
      <c r="C33" s="453" t="s">
        <v>293</v>
      </c>
      <c r="D33" s="447" t="s">
        <v>264</v>
      </c>
      <c r="E33" s="447" t="s">
        <v>287</v>
      </c>
      <c r="F33" s="447" t="s">
        <v>48</v>
      </c>
      <c r="G33" s="447" t="s">
        <v>48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35" customFormat="1" ht="44.25" customHeight="1" x14ac:dyDescent="0.3">
      <c r="A34" s="451"/>
      <c r="B34" s="452"/>
      <c r="C34" s="454"/>
      <c r="D34" s="448"/>
      <c r="E34" s="448"/>
      <c r="F34" s="448"/>
      <c r="G34" s="44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35" customFormat="1" ht="15" customHeight="1" x14ac:dyDescent="0.3">
      <c r="A35" s="441">
        <v>1</v>
      </c>
      <c r="B35" s="441"/>
      <c r="C35" s="17">
        <v>2</v>
      </c>
      <c r="D35" s="18">
        <v>3</v>
      </c>
      <c r="E35" s="18">
        <v>4</v>
      </c>
      <c r="F35" s="18" t="s">
        <v>71</v>
      </c>
      <c r="G35" s="18" t="s">
        <v>70</v>
      </c>
      <c r="H35" s="19"/>
      <c r="I35" s="3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35" customFormat="1" ht="15" customHeight="1" x14ac:dyDescent="0.3">
      <c r="A36" s="37">
        <v>3</v>
      </c>
      <c r="B36" s="38" t="s">
        <v>7</v>
      </c>
      <c r="C36" s="39">
        <f>SUM(C37,C46,C78,C83,C87)</f>
        <v>2193867.2400000002</v>
      </c>
      <c r="D36" s="39">
        <f>SUM(D37,D46,D78,D83,D87)</f>
        <v>2172087.5100000002</v>
      </c>
      <c r="E36" s="39">
        <f>SUM(E37,E46,E78,E83,E87)</f>
        <v>2774614.1799999997</v>
      </c>
      <c r="F36" s="197">
        <f t="shared" ref="F36:F91" si="16">E36/C36*100</f>
        <v>126.4713802827923</v>
      </c>
      <c r="G36" s="198">
        <f t="shared" ref="G36:G91" si="17">E36/D36*100</f>
        <v>127.73952095512024</v>
      </c>
      <c r="H36" s="19"/>
      <c r="I36" s="3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41" customFormat="1" ht="15" customHeight="1" x14ac:dyDescent="0.3">
      <c r="A37" s="80">
        <v>31</v>
      </c>
      <c r="B37" s="73" t="s">
        <v>1</v>
      </c>
      <c r="C37" s="74">
        <f>SUM(C38,C41,C43)</f>
        <v>1905362.6500000001</v>
      </c>
      <c r="D37" s="74">
        <v>1854776.7</v>
      </c>
      <c r="E37" s="74">
        <f t="shared" ref="E37" si="18">SUM(E38,E41,E43)</f>
        <v>2451099.2399999998</v>
      </c>
      <c r="F37" s="74">
        <f t="shared" si="16"/>
        <v>128.6421374954526</v>
      </c>
      <c r="G37" s="199">
        <f t="shared" si="17"/>
        <v>132.15063786384636</v>
      </c>
      <c r="H37" s="13"/>
      <c r="I37" s="40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41" customFormat="1" x14ac:dyDescent="0.3">
      <c r="A38" s="42">
        <v>311</v>
      </c>
      <c r="B38" s="43" t="s">
        <v>20</v>
      </c>
      <c r="C38" s="44">
        <f>SUM(C39:C40)</f>
        <v>1579841.84</v>
      </c>
      <c r="D38" s="44"/>
      <c r="E38" s="44">
        <f t="shared" ref="E38" si="19">SUM(E39:E40)</f>
        <v>2027628.88</v>
      </c>
      <c r="F38" s="44">
        <f t="shared" ref="F38:F44" si="20">E38/C38*100</f>
        <v>128.34378914790608</v>
      </c>
      <c r="G38" s="200" t="s">
        <v>229</v>
      </c>
      <c r="H38" s="45"/>
      <c r="I38" s="4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41" customFormat="1" ht="15" customHeight="1" x14ac:dyDescent="0.35">
      <c r="A39" s="46">
        <v>3111</v>
      </c>
      <c r="B39" s="20" t="s">
        <v>38</v>
      </c>
      <c r="C39" s="22">
        <v>1479912.27</v>
      </c>
      <c r="D39" s="26"/>
      <c r="E39" s="430">
        <v>1912266.22</v>
      </c>
      <c r="F39" s="26">
        <f t="shared" si="20"/>
        <v>129.21483649838243</v>
      </c>
      <c r="G39" s="201" t="s">
        <v>229</v>
      </c>
      <c r="H39" s="45"/>
      <c r="I39" s="4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s="35" customFormat="1" ht="15" customHeight="1" x14ac:dyDescent="0.35">
      <c r="A40" s="46">
        <v>3113</v>
      </c>
      <c r="B40" s="20" t="s">
        <v>84</v>
      </c>
      <c r="C40" s="22">
        <v>99929.57</v>
      </c>
      <c r="D40" s="26"/>
      <c r="E40" s="430">
        <v>115362.66</v>
      </c>
      <c r="F40" s="26">
        <f t="shared" si="20"/>
        <v>115.44396718608915</v>
      </c>
      <c r="G40" s="201" t="s">
        <v>229</v>
      </c>
      <c r="H40" s="47"/>
      <c r="I40" s="36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41" customFormat="1" x14ac:dyDescent="0.3">
      <c r="A41" s="42">
        <v>312</v>
      </c>
      <c r="B41" s="43" t="s">
        <v>25</v>
      </c>
      <c r="C41" s="44">
        <f>SUM(C42)</f>
        <v>64846.77</v>
      </c>
      <c r="D41" s="44"/>
      <c r="E41" s="44">
        <f t="shared" ref="E41" si="21">SUM(E42)</f>
        <v>88907.81</v>
      </c>
      <c r="F41" s="44">
        <f t="shared" si="20"/>
        <v>137.10445408460592</v>
      </c>
      <c r="G41" s="200" t="s">
        <v>229</v>
      </c>
      <c r="H41" s="47"/>
      <c r="I41" s="36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35" customFormat="1" ht="15" customHeight="1" x14ac:dyDescent="0.35">
      <c r="A42" s="46" t="s">
        <v>49</v>
      </c>
      <c r="B42" s="48" t="s">
        <v>25</v>
      </c>
      <c r="C42" s="22">
        <v>64846.77</v>
      </c>
      <c r="D42" s="26"/>
      <c r="E42" s="430">
        <v>88907.81</v>
      </c>
      <c r="F42" s="26">
        <f t="shared" si="20"/>
        <v>137.10445408460592</v>
      </c>
      <c r="G42" s="201" t="s">
        <v>229</v>
      </c>
      <c r="H42" s="47"/>
      <c r="I42" s="36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41" customFormat="1" x14ac:dyDescent="0.3">
      <c r="A43" s="42">
        <v>313</v>
      </c>
      <c r="B43" s="43" t="s">
        <v>21</v>
      </c>
      <c r="C43" s="44">
        <f>SUM(C44:C45)</f>
        <v>260674.04</v>
      </c>
      <c r="D43" s="44"/>
      <c r="E43" s="44">
        <f>SUM(E44:E45)</f>
        <v>334562.55</v>
      </c>
      <c r="F43" s="44">
        <f t="shared" si="20"/>
        <v>128.34517391912138</v>
      </c>
      <c r="G43" s="200" t="s">
        <v>229</v>
      </c>
      <c r="H43" s="45"/>
      <c r="I43" s="40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s="35" customFormat="1" ht="15" customHeight="1" x14ac:dyDescent="0.35">
      <c r="A44" s="46">
        <v>3132</v>
      </c>
      <c r="B44" s="48" t="s">
        <v>39</v>
      </c>
      <c r="C44" s="22">
        <v>260674.04</v>
      </c>
      <c r="D44" s="26"/>
      <c r="E44" s="430">
        <v>334553.64</v>
      </c>
      <c r="F44" s="26">
        <f t="shared" si="20"/>
        <v>128.34175585723841</v>
      </c>
      <c r="G44" s="201" t="s">
        <v>229</v>
      </c>
      <c r="H44" s="45"/>
      <c r="I44" s="40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s="35" customFormat="1" ht="15" customHeight="1" x14ac:dyDescent="0.35">
      <c r="A45" s="46">
        <v>3133</v>
      </c>
      <c r="B45" s="48" t="s">
        <v>85</v>
      </c>
      <c r="C45" s="50">
        <v>0</v>
      </c>
      <c r="D45" s="49"/>
      <c r="E45" s="430">
        <v>8.91</v>
      </c>
      <c r="F45" s="26" t="s">
        <v>229</v>
      </c>
      <c r="G45" s="201" t="s">
        <v>229</v>
      </c>
      <c r="H45" s="45"/>
      <c r="I45" s="4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s="41" customFormat="1" x14ac:dyDescent="0.3">
      <c r="A46" s="77">
        <v>32</v>
      </c>
      <c r="B46" s="75" t="s">
        <v>2</v>
      </c>
      <c r="C46" s="76">
        <f>SUM(C47,C52,C59,C69,C71)</f>
        <v>286332.67</v>
      </c>
      <c r="D46" s="76">
        <v>312143.09000000003</v>
      </c>
      <c r="E46" s="76">
        <f>SUM(E47,E52,E59,E69,E71)</f>
        <v>321113.79000000004</v>
      </c>
      <c r="F46" s="76">
        <f t="shared" si="16"/>
        <v>112.14710148164373</v>
      </c>
      <c r="G46" s="109">
        <f t="shared" si="17"/>
        <v>102.87390632289825</v>
      </c>
      <c r="H46" s="47"/>
      <c r="I46" s="36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s="41" customFormat="1" x14ac:dyDescent="0.3">
      <c r="A47" s="42">
        <v>321</v>
      </c>
      <c r="B47" s="43" t="s">
        <v>26</v>
      </c>
      <c r="C47" s="44">
        <f>SUM(C48:C51)</f>
        <v>96372.950000000012</v>
      </c>
      <c r="D47" s="44"/>
      <c r="E47" s="44">
        <f t="shared" ref="E47" si="22">SUM(E48:E51)</f>
        <v>108004.81</v>
      </c>
      <c r="F47" s="44">
        <f>E47/C47*100</f>
        <v>112.06963157192966</v>
      </c>
      <c r="G47" s="200" t="s">
        <v>229</v>
      </c>
      <c r="H47" s="47"/>
      <c r="I47" s="36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s="35" customFormat="1" ht="15" customHeight="1" x14ac:dyDescent="0.35">
      <c r="A48" s="46" t="s">
        <v>40</v>
      </c>
      <c r="B48" s="48" t="s">
        <v>41</v>
      </c>
      <c r="C48" s="22">
        <v>34640.959999999999</v>
      </c>
      <c r="D48" s="26"/>
      <c r="E48" s="430">
        <v>36955.019999999997</v>
      </c>
      <c r="F48" s="26">
        <f>E48/C48*100</f>
        <v>106.68012664776035</v>
      </c>
      <c r="G48" s="201" t="s">
        <v>229</v>
      </c>
      <c r="H48" s="47"/>
      <c r="I48" s="36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s="35" customFormat="1" ht="15" customHeight="1" x14ac:dyDescent="0.35">
      <c r="A49" s="46" t="s">
        <v>42</v>
      </c>
      <c r="B49" s="48" t="s">
        <v>30</v>
      </c>
      <c r="C49" s="22">
        <v>54067.17</v>
      </c>
      <c r="D49" s="26"/>
      <c r="E49" s="430">
        <v>61159.81</v>
      </c>
      <c r="F49" s="26">
        <f t="shared" ref="F49:F51" si="23">E49/C49*100</f>
        <v>113.11820093413434</v>
      </c>
      <c r="G49" s="201" t="s">
        <v>229</v>
      </c>
      <c r="H49" s="45"/>
      <c r="I49" s="40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s="35" customFormat="1" ht="15" customHeight="1" x14ac:dyDescent="0.35">
      <c r="A50" s="46">
        <v>3213</v>
      </c>
      <c r="B50" s="48" t="s">
        <v>31</v>
      </c>
      <c r="C50" s="22">
        <v>2722.07</v>
      </c>
      <c r="D50" s="26"/>
      <c r="E50" s="430">
        <v>2485.63</v>
      </c>
      <c r="F50" s="26">
        <f t="shared" si="23"/>
        <v>91.313963270599203</v>
      </c>
      <c r="G50" s="201" t="s">
        <v>229</v>
      </c>
      <c r="H50" s="13"/>
      <c r="I50" s="4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s="35" customFormat="1" ht="15" customHeight="1" x14ac:dyDescent="0.35">
      <c r="A51" s="46">
        <v>3214</v>
      </c>
      <c r="B51" s="48" t="s">
        <v>86</v>
      </c>
      <c r="C51" s="22">
        <v>4942.75</v>
      </c>
      <c r="D51" s="26"/>
      <c r="E51" s="430">
        <v>7404.35</v>
      </c>
      <c r="F51" s="26">
        <f t="shared" si="23"/>
        <v>149.80223559759244</v>
      </c>
      <c r="G51" s="201" t="s">
        <v>229</v>
      </c>
      <c r="H51" s="13"/>
      <c r="I51" s="40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s="41" customFormat="1" ht="14.25" customHeight="1" x14ac:dyDescent="0.3">
      <c r="A52" s="42">
        <v>322</v>
      </c>
      <c r="B52" s="43" t="s">
        <v>27</v>
      </c>
      <c r="C52" s="44">
        <f>SUM(C53:C58)</f>
        <v>45115.02</v>
      </c>
      <c r="D52" s="44"/>
      <c r="E52" s="44">
        <f t="shared" ref="E52" si="24">SUM(E53:E58)</f>
        <v>41721.160000000003</v>
      </c>
      <c r="F52" s="44">
        <f>E52/C52*100</f>
        <v>92.477316866976906</v>
      </c>
      <c r="G52" s="200" t="s">
        <v>229</v>
      </c>
      <c r="H52" s="19"/>
      <c r="I52" s="36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s="35" customFormat="1" ht="15" customHeight="1" x14ac:dyDescent="0.35">
      <c r="A53" s="46" t="s">
        <v>43</v>
      </c>
      <c r="B53" s="48" t="s">
        <v>33</v>
      </c>
      <c r="C53" s="22">
        <v>12789.41</v>
      </c>
      <c r="D53" s="27"/>
      <c r="E53" s="430">
        <v>11947.11</v>
      </c>
      <c r="F53" s="26">
        <f>E53/C53*100</f>
        <v>93.414082432262319</v>
      </c>
      <c r="G53" s="201" t="s">
        <v>229</v>
      </c>
      <c r="H53" s="19"/>
      <c r="I53" s="4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s="35" customFormat="1" ht="15" customHeight="1" x14ac:dyDescent="0.35">
      <c r="A54" s="46">
        <v>3222</v>
      </c>
      <c r="B54" s="48" t="s">
        <v>34</v>
      </c>
      <c r="C54" s="22">
        <v>982.26</v>
      </c>
      <c r="D54" s="26"/>
      <c r="E54" s="430">
        <v>2044.5</v>
      </c>
      <c r="F54" s="26">
        <f t="shared" ref="F54:F58" si="25">E54/C54*100</f>
        <v>208.14244700995661</v>
      </c>
      <c r="G54" s="201" t="s">
        <v>229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s="35" customFormat="1" ht="15" customHeight="1" x14ac:dyDescent="0.35">
      <c r="A55" s="46" t="s">
        <v>44</v>
      </c>
      <c r="B55" s="48" t="s">
        <v>45</v>
      </c>
      <c r="C55" s="22">
        <v>18023.47</v>
      </c>
      <c r="D55" s="26"/>
      <c r="E55" s="430">
        <v>14508.97</v>
      </c>
      <c r="F55" s="26">
        <f t="shared" si="25"/>
        <v>80.500425278817005</v>
      </c>
      <c r="G55" s="201" t="s">
        <v>229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s="35" customFormat="1" ht="15" customHeight="1" x14ac:dyDescent="0.35">
      <c r="A56" s="46" t="s">
        <v>46</v>
      </c>
      <c r="B56" s="48" t="s">
        <v>47</v>
      </c>
      <c r="C56" s="22">
        <v>10309.49</v>
      </c>
      <c r="D56" s="26"/>
      <c r="E56" s="430">
        <v>9478.98</v>
      </c>
      <c r="F56" s="26">
        <f t="shared" si="25"/>
        <v>91.94421838519655</v>
      </c>
      <c r="G56" s="201" t="s">
        <v>229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s="35" customFormat="1" ht="15" customHeight="1" x14ac:dyDescent="0.35">
      <c r="A57" s="46">
        <v>3225</v>
      </c>
      <c r="B57" s="48" t="s">
        <v>32</v>
      </c>
      <c r="C57" s="22">
        <v>2619.75</v>
      </c>
      <c r="D57" s="26"/>
      <c r="E57" s="430">
        <v>3535.12</v>
      </c>
      <c r="F57" s="26">
        <f t="shared" si="25"/>
        <v>134.94112033590991</v>
      </c>
      <c r="G57" s="201" t="s">
        <v>229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s="35" customFormat="1" ht="15" customHeight="1" x14ac:dyDescent="0.35">
      <c r="A58" s="46">
        <v>3227</v>
      </c>
      <c r="B58" s="48" t="s">
        <v>87</v>
      </c>
      <c r="C58" s="22">
        <v>390.64</v>
      </c>
      <c r="D58" s="26"/>
      <c r="E58" s="430">
        <v>206.48</v>
      </c>
      <c r="F58" s="26">
        <f t="shared" si="25"/>
        <v>52.8568502969486</v>
      </c>
      <c r="G58" s="201" t="s">
        <v>229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</row>
    <row r="59" spans="1:36" s="41" customFormat="1" x14ac:dyDescent="0.3">
      <c r="A59" s="42">
        <v>323</v>
      </c>
      <c r="B59" s="43" t="s">
        <v>18</v>
      </c>
      <c r="C59" s="44">
        <f>SUM(C60:C68)</f>
        <v>125190.28</v>
      </c>
      <c r="D59" s="44"/>
      <c r="E59" s="44">
        <f t="shared" ref="E59" si="26">SUM(E60:E68)</f>
        <v>139668.26</v>
      </c>
      <c r="F59" s="44">
        <f>E59/C59*100</f>
        <v>111.56477962985625</v>
      </c>
      <c r="G59" s="200" t="s">
        <v>229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</row>
    <row r="60" spans="1:36" s="35" customFormat="1" ht="14.5" x14ac:dyDescent="0.35">
      <c r="A60" s="46" t="s">
        <v>50</v>
      </c>
      <c r="B60" s="48" t="s">
        <v>51</v>
      </c>
      <c r="C60" s="22">
        <v>8540.7199999999993</v>
      </c>
      <c r="D60" s="26"/>
      <c r="E60" s="430">
        <v>8249.35</v>
      </c>
      <c r="F60" s="26">
        <f>E60/C60*100</f>
        <v>96.588460926010939</v>
      </c>
      <c r="G60" s="201" t="s">
        <v>229</v>
      </c>
      <c r="H60" s="47"/>
      <c r="I60" s="47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6" s="35" customFormat="1" ht="14.5" x14ac:dyDescent="0.35">
      <c r="A61" s="46" t="s">
        <v>52</v>
      </c>
      <c r="B61" s="48" t="s">
        <v>53</v>
      </c>
      <c r="C61" s="22">
        <v>12608.75</v>
      </c>
      <c r="D61" s="26"/>
      <c r="E61" s="430">
        <v>15470.16</v>
      </c>
      <c r="F61" s="26">
        <f t="shared" ref="F61:F68" si="27">E61/C61*100</f>
        <v>122.69384356101914</v>
      </c>
      <c r="G61" s="201" t="s">
        <v>229</v>
      </c>
      <c r="H61" s="45"/>
      <c r="I61" s="45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s="35" customFormat="1" ht="14.5" x14ac:dyDescent="0.35">
      <c r="A62" s="46">
        <v>3233</v>
      </c>
      <c r="B62" s="48" t="s">
        <v>88</v>
      </c>
      <c r="C62" s="22">
        <v>0</v>
      </c>
      <c r="D62" s="26"/>
      <c r="E62" s="430"/>
      <c r="F62" s="26" t="e">
        <f t="shared" si="27"/>
        <v>#DIV/0!</v>
      </c>
      <c r="G62" s="201" t="s">
        <v>229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s="35" customFormat="1" ht="14.5" x14ac:dyDescent="0.35">
      <c r="A63" s="46" t="s">
        <v>54</v>
      </c>
      <c r="B63" s="48" t="s">
        <v>55</v>
      </c>
      <c r="C63" s="22">
        <v>7939.47</v>
      </c>
      <c r="D63" s="26"/>
      <c r="E63" s="430">
        <v>8895.09</v>
      </c>
      <c r="F63" s="26">
        <f t="shared" si="27"/>
        <v>112.03631980472248</v>
      </c>
      <c r="G63" s="201" t="s">
        <v>229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35" customFormat="1" ht="14.5" x14ac:dyDescent="0.35">
      <c r="A64" s="46">
        <v>3235</v>
      </c>
      <c r="B64" s="48" t="s">
        <v>89</v>
      </c>
      <c r="C64" s="22">
        <v>24632.76</v>
      </c>
      <c r="D64" s="26"/>
      <c r="E64" s="430">
        <v>26939.9</v>
      </c>
      <c r="F64" s="26">
        <f t="shared" si="27"/>
        <v>109.36614492245286</v>
      </c>
      <c r="G64" s="201" t="s">
        <v>229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s="35" customFormat="1" ht="14.5" x14ac:dyDescent="0.35">
      <c r="A65" s="46">
        <v>3236</v>
      </c>
      <c r="B65" s="48" t="s">
        <v>35</v>
      </c>
      <c r="C65" s="22">
        <v>3822.48</v>
      </c>
      <c r="D65" s="26"/>
      <c r="E65" s="430">
        <v>6986.65</v>
      </c>
      <c r="F65" s="26">
        <f t="shared" si="27"/>
        <v>182.77793474393587</v>
      </c>
      <c r="G65" s="201" t="s">
        <v>229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</row>
    <row r="66" spans="1:36" s="35" customFormat="1" ht="14.5" x14ac:dyDescent="0.35">
      <c r="A66" s="46">
        <v>3237</v>
      </c>
      <c r="B66" s="48" t="s">
        <v>36</v>
      </c>
      <c r="C66" s="22">
        <v>50355.01</v>
      </c>
      <c r="D66" s="26"/>
      <c r="E66" s="430">
        <v>56413.01</v>
      </c>
      <c r="F66" s="26">
        <f t="shared" si="27"/>
        <v>112.03058047252894</v>
      </c>
      <c r="G66" s="201" t="s">
        <v>229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</row>
    <row r="67" spans="1:36" s="35" customFormat="1" ht="14.5" x14ac:dyDescent="0.35">
      <c r="A67" s="46" t="s">
        <v>56</v>
      </c>
      <c r="B67" s="48" t="s">
        <v>57</v>
      </c>
      <c r="C67" s="22">
        <v>6538.36</v>
      </c>
      <c r="D67" s="26"/>
      <c r="E67" s="430">
        <v>6071.5</v>
      </c>
      <c r="F67" s="26">
        <f t="shared" si="27"/>
        <v>92.859677350283562</v>
      </c>
      <c r="G67" s="201" t="s">
        <v>229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s="35" customFormat="1" ht="14.5" x14ac:dyDescent="0.35">
      <c r="A68" s="46" t="s">
        <v>58</v>
      </c>
      <c r="B68" s="48" t="s">
        <v>37</v>
      </c>
      <c r="C68" s="22">
        <v>10752.73</v>
      </c>
      <c r="D68" s="26"/>
      <c r="E68" s="430">
        <v>10642.6</v>
      </c>
      <c r="F68" s="26">
        <f t="shared" si="27"/>
        <v>98.975794984157517</v>
      </c>
      <c r="G68" s="201" t="s">
        <v>229</v>
      </c>
      <c r="H68" s="13"/>
      <c r="I68" s="40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s="41" customFormat="1" x14ac:dyDescent="0.3">
      <c r="A69" s="42">
        <v>324</v>
      </c>
      <c r="B69" s="43" t="s">
        <v>65</v>
      </c>
      <c r="C69" s="44">
        <f>SUM(C70)</f>
        <v>11898.37</v>
      </c>
      <c r="D69" s="44"/>
      <c r="E69" s="44">
        <f t="shared" ref="E69" si="28">SUM(E70)</f>
        <v>17222.78</v>
      </c>
      <c r="F69" s="44">
        <f>E69/C69*100</f>
        <v>144.74907067102467</v>
      </c>
      <c r="G69" s="200" t="s">
        <v>229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35" customFormat="1" ht="14.5" x14ac:dyDescent="0.35">
      <c r="A70" s="46">
        <v>3241</v>
      </c>
      <c r="B70" s="48" t="s">
        <v>65</v>
      </c>
      <c r="C70" s="22">
        <v>11898.37</v>
      </c>
      <c r="D70" s="26"/>
      <c r="E70" s="430">
        <v>17222.78</v>
      </c>
      <c r="F70" s="26">
        <f>E70/C70*100</f>
        <v>144.74907067102467</v>
      </c>
      <c r="G70" s="201" t="s">
        <v>229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</row>
    <row r="71" spans="1:36" s="41" customFormat="1" x14ac:dyDescent="0.3">
      <c r="A71" s="42">
        <v>329</v>
      </c>
      <c r="B71" s="43" t="s">
        <v>28</v>
      </c>
      <c r="C71" s="44">
        <f>SUM(C72:C77)</f>
        <v>7756.05</v>
      </c>
      <c r="D71" s="44"/>
      <c r="E71" s="44">
        <f t="shared" ref="E71" si="29">SUM(E72:E77)</f>
        <v>14496.78</v>
      </c>
      <c r="F71" s="44">
        <f>E71/C71*100</f>
        <v>186.90931595335255</v>
      </c>
      <c r="G71" s="202" t="s">
        <v>229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</row>
    <row r="72" spans="1:36" s="35" customFormat="1" ht="14.5" x14ac:dyDescent="0.35">
      <c r="A72" s="46">
        <v>3292</v>
      </c>
      <c r="B72" s="48" t="s">
        <v>90</v>
      </c>
      <c r="C72" s="22">
        <v>660.33</v>
      </c>
      <c r="D72" s="26"/>
      <c r="E72" s="430">
        <v>660.33</v>
      </c>
      <c r="F72" s="26">
        <f>E72/C72*100</f>
        <v>100</v>
      </c>
      <c r="G72" s="201" t="s">
        <v>229</v>
      </c>
      <c r="H72" s="19"/>
      <c r="I72" s="19"/>
      <c r="J72" s="47"/>
      <c r="K72" s="19"/>
      <c r="L72" s="19"/>
      <c r="M72" s="4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</row>
    <row r="73" spans="1:36" s="35" customFormat="1" ht="14.5" x14ac:dyDescent="0.35">
      <c r="A73" s="46" t="s">
        <v>59</v>
      </c>
      <c r="B73" s="48" t="s">
        <v>60</v>
      </c>
      <c r="C73" s="22">
        <v>3325.31</v>
      </c>
      <c r="D73" s="26"/>
      <c r="E73" s="430">
        <v>4384.75</v>
      </c>
      <c r="F73" s="26">
        <f t="shared" ref="F73:F77" si="30">E73/C73*100</f>
        <v>131.85988674740099</v>
      </c>
      <c r="G73" s="201" t="s">
        <v>229</v>
      </c>
      <c r="H73" s="13"/>
      <c r="I73" s="13"/>
      <c r="J73" s="45"/>
      <c r="K73" s="13"/>
      <c r="L73" s="13"/>
      <c r="M73" s="45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35" customFormat="1" ht="14.5" x14ac:dyDescent="0.35">
      <c r="A74" s="46">
        <v>3294</v>
      </c>
      <c r="B74" s="48" t="s">
        <v>91</v>
      </c>
      <c r="C74" s="22">
        <v>929</v>
      </c>
      <c r="D74" s="26"/>
      <c r="E74" s="430">
        <v>905</v>
      </c>
      <c r="F74" s="26">
        <f t="shared" si="30"/>
        <v>97.416576964477926</v>
      </c>
      <c r="G74" s="201" t="s">
        <v>229</v>
      </c>
      <c r="H74" s="13"/>
      <c r="I74" s="13"/>
      <c r="J74" s="45"/>
      <c r="K74" s="13"/>
      <c r="L74" s="13"/>
      <c r="M74" s="45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s="35" customFormat="1" ht="14.5" x14ac:dyDescent="0.35">
      <c r="A75" s="46">
        <v>3295</v>
      </c>
      <c r="B75" s="48" t="s">
        <v>61</v>
      </c>
      <c r="C75" s="22">
        <v>1527.44</v>
      </c>
      <c r="D75" s="26"/>
      <c r="E75" s="430">
        <v>3823.44</v>
      </c>
      <c r="F75" s="26">
        <f t="shared" si="30"/>
        <v>250.31687005708898</v>
      </c>
      <c r="G75" s="201" t="s">
        <v>229</v>
      </c>
      <c r="H75" s="13"/>
      <c r="I75" s="13"/>
      <c r="J75" s="45"/>
      <c r="K75" s="13"/>
      <c r="L75" s="13"/>
      <c r="M75" s="45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35" customFormat="1" ht="14.5" x14ac:dyDescent="0.35">
      <c r="A76" s="46">
        <v>3296</v>
      </c>
      <c r="B76" s="48" t="s">
        <v>92</v>
      </c>
      <c r="C76" s="22">
        <v>0</v>
      </c>
      <c r="D76" s="26"/>
      <c r="E76" s="430">
        <v>266.17</v>
      </c>
      <c r="F76" s="26" t="e">
        <f t="shared" si="30"/>
        <v>#DIV/0!</v>
      </c>
      <c r="G76" s="201" t="s">
        <v>229</v>
      </c>
      <c r="H76" s="13"/>
      <c r="I76" s="13"/>
      <c r="J76" s="45"/>
      <c r="K76" s="13"/>
      <c r="L76" s="13"/>
      <c r="M76" s="45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35" customFormat="1" ht="14.5" x14ac:dyDescent="0.35">
      <c r="A77" s="46" t="s">
        <v>62</v>
      </c>
      <c r="B77" s="48" t="s">
        <v>28</v>
      </c>
      <c r="C77" s="22">
        <v>1313.97</v>
      </c>
      <c r="D77" s="26"/>
      <c r="E77" s="430">
        <v>4457.09</v>
      </c>
      <c r="F77" s="26">
        <f t="shared" si="30"/>
        <v>339.20789667952846</v>
      </c>
      <c r="G77" s="201" t="s">
        <v>229</v>
      </c>
      <c r="H77" s="19"/>
      <c r="I77" s="19"/>
      <c r="J77" s="47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</row>
    <row r="78" spans="1:36" s="41" customFormat="1" x14ac:dyDescent="0.3">
      <c r="A78" s="77">
        <v>34</v>
      </c>
      <c r="B78" s="75" t="s">
        <v>3</v>
      </c>
      <c r="C78" s="76">
        <f>SUM(C79)</f>
        <v>1661.04</v>
      </c>
      <c r="D78" s="76">
        <v>4069</v>
      </c>
      <c r="E78" s="76">
        <f>SUM(E79)</f>
        <v>2095.15</v>
      </c>
      <c r="F78" s="76">
        <f t="shared" si="16"/>
        <v>126.13483119009778</v>
      </c>
      <c r="G78" s="109">
        <f t="shared" si="17"/>
        <v>51.490538215777839</v>
      </c>
      <c r="H78" s="19"/>
      <c r="I78" s="19"/>
      <c r="J78" s="47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</row>
    <row r="79" spans="1:36" s="41" customFormat="1" x14ac:dyDescent="0.3">
      <c r="A79" s="42">
        <v>343</v>
      </c>
      <c r="B79" s="43" t="s">
        <v>29</v>
      </c>
      <c r="C79" s="44">
        <f>SUM(C80:C82)</f>
        <v>1661.04</v>
      </c>
      <c r="D79" s="44"/>
      <c r="E79" s="44">
        <f t="shared" ref="E79" si="31">SUM(E80:E82)</f>
        <v>2095.15</v>
      </c>
      <c r="F79" s="44">
        <f>E79/C79*100</f>
        <v>126.13483119009778</v>
      </c>
      <c r="G79" s="202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35" customFormat="1" ht="14.5" x14ac:dyDescent="0.35">
      <c r="A80" s="46" t="s">
        <v>63</v>
      </c>
      <c r="B80" s="48" t="s">
        <v>64</v>
      </c>
      <c r="C80" s="22">
        <v>1656.96</v>
      </c>
      <c r="D80" s="26"/>
      <c r="E80" s="430">
        <v>1843.43</v>
      </c>
      <c r="F80" s="26">
        <f>E80/C80*100</f>
        <v>111.25374179219776</v>
      </c>
      <c r="G80" s="201" t="s">
        <v>229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</row>
    <row r="81" spans="1:32" s="35" customFormat="1" ht="14.5" x14ac:dyDescent="0.35">
      <c r="A81" s="46">
        <v>3432</v>
      </c>
      <c r="B81" s="48" t="s">
        <v>93</v>
      </c>
      <c r="C81" s="22">
        <v>0</v>
      </c>
      <c r="D81" s="26"/>
      <c r="E81" s="430"/>
      <c r="F81" s="26" t="e">
        <f t="shared" ref="F81:F82" si="32">E81/C81*100</f>
        <v>#DIV/0!</v>
      </c>
      <c r="G81" s="201" t="s">
        <v>229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</row>
    <row r="82" spans="1:32" s="35" customFormat="1" ht="14.5" x14ac:dyDescent="0.35">
      <c r="A82" s="46">
        <v>3433</v>
      </c>
      <c r="B82" s="48" t="s">
        <v>94</v>
      </c>
      <c r="C82" s="22">
        <v>4.08</v>
      </c>
      <c r="D82" s="26"/>
      <c r="E82" s="430">
        <v>251.72</v>
      </c>
      <c r="F82" s="26">
        <f t="shared" si="32"/>
        <v>6169.6078431372553</v>
      </c>
      <c r="G82" s="201" t="s">
        <v>229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</row>
    <row r="83" spans="1:32" s="35" customFormat="1" x14ac:dyDescent="0.3">
      <c r="A83" s="77">
        <v>37</v>
      </c>
      <c r="B83" s="75" t="s">
        <v>95</v>
      </c>
      <c r="C83" s="76">
        <f>SUM(C84)</f>
        <v>291.85000000000002</v>
      </c>
      <c r="D83" s="76">
        <v>792.72</v>
      </c>
      <c r="E83" s="76">
        <f>SUM(E84)</f>
        <v>0</v>
      </c>
      <c r="F83" s="76">
        <f t="shared" si="16"/>
        <v>0</v>
      </c>
      <c r="G83" s="203">
        <f t="shared" si="17"/>
        <v>0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</row>
    <row r="84" spans="1:32" s="35" customFormat="1" ht="15" customHeight="1" x14ac:dyDescent="0.3">
      <c r="A84" s="42">
        <v>372</v>
      </c>
      <c r="B84" s="43" t="s">
        <v>96</v>
      </c>
      <c r="C84" s="44">
        <f>SUM(C85:C86)</f>
        <v>291.85000000000002</v>
      </c>
      <c r="D84" s="44"/>
      <c r="E84" s="44">
        <f t="shared" ref="E84" si="33">SUM(E85:E86)</f>
        <v>0</v>
      </c>
      <c r="F84" s="44">
        <f>E84/C84*100</f>
        <v>0</v>
      </c>
      <c r="G84" s="200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</row>
    <row r="85" spans="1:32" s="35" customFormat="1" x14ac:dyDescent="0.3">
      <c r="A85" s="52">
        <v>3721</v>
      </c>
      <c r="B85" s="53" t="s">
        <v>97</v>
      </c>
      <c r="C85" s="22">
        <v>0</v>
      </c>
      <c r="D85" s="54"/>
      <c r="E85" s="22">
        <v>0</v>
      </c>
      <c r="F85" s="26" t="s">
        <v>229</v>
      </c>
      <c r="G85" s="201" t="s">
        <v>229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</row>
    <row r="86" spans="1:32" s="35" customFormat="1" x14ac:dyDescent="0.3">
      <c r="A86" s="46">
        <v>3722</v>
      </c>
      <c r="B86" s="48" t="s">
        <v>98</v>
      </c>
      <c r="C86" s="22">
        <v>291.85000000000002</v>
      </c>
      <c r="D86" s="26"/>
      <c r="E86" s="22">
        <v>0</v>
      </c>
      <c r="F86" s="54">
        <f>E86/C86*100</f>
        <v>0</v>
      </c>
      <c r="G86" s="201" t="s">
        <v>229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pans="1:32" s="35" customFormat="1" x14ac:dyDescent="0.3">
      <c r="A87" s="77">
        <v>38</v>
      </c>
      <c r="B87" s="75" t="s">
        <v>22</v>
      </c>
      <c r="C87" s="76">
        <f>SUM(C88)</f>
        <v>219.03</v>
      </c>
      <c r="D87" s="76">
        <v>306</v>
      </c>
      <c r="E87" s="76">
        <f>E88</f>
        <v>306</v>
      </c>
      <c r="F87" s="204">
        <f t="shared" ref="F87" si="34">E87/C87*100</f>
        <v>139.70688946719628</v>
      </c>
      <c r="G87" s="109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</row>
    <row r="88" spans="1:32" s="35" customFormat="1" ht="14.5" x14ac:dyDescent="0.35">
      <c r="A88" s="46">
        <v>381</v>
      </c>
      <c r="B88" s="48" t="s">
        <v>23</v>
      </c>
      <c r="C88" s="22">
        <v>219.03</v>
      </c>
      <c r="D88" s="26"/>
      <c r="E88" s="430">
        <v>306</v>
      </c>
      <c r="F88" s="26">
        <f t="shared" ref="F88" si="35">E88/C88*100</f>
        <v>139.70688946719628</v>
      </c>
      <c r="G88" s="201" t="s">
        <v>229</v>
      </c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1:32" s="35" customFormat="1" ht="14.5" x14ac:dyDescent="0.35">
      <c r="A89" s="46">
        <v>3812</v>
      </c>
      <c r="B89" s="48" t="s">
        <v>99</v>
      </c>
      <c r="C89" s="22">
        <v>219.03</v>
      </c>
      <c r="D89" s="26"/>
      <c r="E89" s="430">
        <v>306</v>
      </c>
      <c r="F89" s="26">
        <f t="shared" ref="F89" si="36">E89/C89*100</f>
        <v>139.70688946719628</v>
      </c>
      <c r="G89" s="201" t="s">
        <v>229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</row>
    <row r="90" spans="1:32" s="35" customFormat="1" ht="15" customHeight="1" x14ac:dyDescent="0.3">
      <c r="A90" s="78">
        <v>4</v>
      </c>
      <c r="B90" s="79" t="s">
        <v>100</v>
      </c>
      <c r="C90" s="76">
        <f>SUM(C91)</f>
        <v>21951.7</v>
      </c>
      <c r="D90" s="76">
        <f t="shared" ref="D90" si="37">SUM(D91)</f>
        <v>31711.7</v>
      </c>
      <c r="E90" s="76">
        <f t="shared" ref="E90" si="38">SUM(E91)</f>
        <v>28983.82</v>
      </c>
      <c r="F90" s="204">
        <f t="shared" si="16"/>
        <v>132.03451213345662</v>
      </c>
      <c r="G90" s="205">
        <f t="shared" si="17"/>
        <v>91.397875232169824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</row>
    <row r="91" spans="1:32" s="41" customFormat="1" ht="15" customHeight="1" x14ac:dyDescent="0.3">
      <c r="A91" s="77">
        <v>42</v>
      </c>
      <c r="B91" s="75" t="s">
        <v>4</v>
      </c>
      <c r="C91" s="76">
        <f>SUM(C92,C98,C100)</f>
        <v>21951.7</v>
      </c>
      <c r="D91" s="76">
        <v>31711.7</v>
      </c>
      <c r="E91" s="76">
        <f>SUM(E92,E98,E100)</f>
        <v>28983.82</v>
      </c>
      <c r="F91" s="76">
        <f t="shared" si="16"/>
        <v>132.03451213345662</v>
      </c>
      <c r="G91" s="203">
        <f t="shared" si="17"/>
        <v>91.397875232169824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</row>
    <row r="92" spans="1:32" s="41" customFormat="1" x14ac:dyDescent="0.3">
      <c r="A92" s="42">
        <v>422</v>
      </c>
      <c r="B92" s="43" t="s">
        <v>19</v>
      </c>
      <c r="C92" s="44">
        <f>SUM(C93:C97)</f>
        <v>20696.330000000002</v>
      </c>
      <c r="D92" s="44"/>
      <c r="E92" s="44">
        <f t="shared" ref="E92" si="39">SUM(E93:E97)</f>
        <v>28216.29</v>
      </c>
      <c r="F92" s="44">
        <f>E92/C92*100</f>
        <v>136.33475113703733</v>
      </c>
      <c r="G92" s="200" t="s">
        <v>229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s="35" customFormat="1" ht="14.5" x14ac:dyDescent="0.35">
      <c r="A93" s="46" t="s">
        <v>68</v>
      </c>
      <c r="B93" s="48" t="s">
        <v>69</v>
      </c>
      <c r="C93" s="22">
        <v>7859.52</v>
      </c>
      <c r="D93" s="26"/>
      <c r="E93" s="430">
        <v>6602.92</v>
      </c>
      <c r="F93" s="26">
        <f>E93/C93*100</f>
        <v>84.011746264402916</v>
      </c>
      <c r="G93" s="201" t="s">
        <v>229</v>
      </c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</row>
    <row r="94" spans="1:32" s="35" customFormat="1" ht="14.5" x14ac:dyDescent="0.35">
      <c r="A94" s="46" t="s">
        <v>66</v>
      </c>
      <c r="B94" s="48" t="s">
        <v>67</v>
      </c>
      <c r="C94" s="26">
        <v>0</v>
      </c>
      <c r="D94" s="26"/>
      <c r="E94" s="430"/>
      <c r="F94" s="26" t="s">
        <v>229</v>
      </c>
      <c r="G94" s="201" t="s">
        <v>229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</row>
    <row r="95" spans="1:32" s="35" customFormat="1" ht="14.5" x14ac:dyDescent="0.35">
      <c r="A95" s="46">
        <v>4223</v>
      </c>
      <c r="B95" s="48" t="s">
        <v>101</v>
      </c>
      <c r="C95" s="22">
        <v>0</v>
      </c>
      <c r="D95" s="26"/>
      <c r="E95" s="430"/>
      <c r="F95" s="26" t="e">
        <f t="shared" ref="F95:F96" si="40">E95/C95*100</f>
        <v>#DIV/0!</v>
      </c>
      <c r="G95" s="201" t="s">
        <v>229</v>
      </c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</row>
    <row r="96" spans="1:32" s="35" customFormat="1" ht="14.5" x14ac:dyDescent="0.35">
      <c r="A96" s="46">
        <v>4226</v>
      </c>
      <c r="B96" s="48" t="s">
        <v>102</v>
      </c>
      <c r="C96" s="22">
        <v>12710.85</v>
      </c>
      <c r="D96" s="26"/>
      <c r="E96" s="430">
        <v>21613.37</v>
      </c>
      <c r="F96" s="26">
        <f t="shared" si="40"/>
        <v>170.03874642529806</v>
      </c>
      <c r="G96" s="201" t="s">
        <v>229</v>
      </c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</row>
    <row r="97" spans="1:32" s="35" customFormat="1" ht="14.5" x14ac:dyDescent="0.35">
      <c r="A97" s="46">
        <v>4227</v>
      </c>
      <c r="B97" s="48" t="s">
        <v>103</v>
      </c>
      <c r="C97" s="22">
        <v>125.96</v>
      </c>
      <c r="D97" s="26"/>
      <c r="E97" s="430"/>
      <c r="F97" s="26" t="s">
        <v>229</v>
      </c>
      <c r="G97" s="201" t="s">
        <v>229</v>
      </c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</row>
    <row r="98" spans="1:32" s="35" customFormat="1" x14ac:dyDescent="0.3">
      <c r="A98" s="42">
        <v>424</v>
      </c>
      <c r="B98" s="43" t="s">
        <v>104</v>
      </c>
      <c r="C98" s="44">
        <f>SUM(C99)</f>
        <v>1255.3699999999999</v>
      </c>
      <c r="D98" s="44"/>
      <c r="E98" s="44">
        <f t="shared" ref="E98" si="41">SUM(E99)</f>
        <v>767.53</v>
      </c>
      <c r="F98" s="44">
        <f>E98/C98*100</f>
        <v>61.13974366123135</v>
      </c>
      <c r="G98" s="200" t="s">
        <v>229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</row>
    <row r="99" spans="1:32" s="35" customFormat="1" ht="14.5" x14ac:dyDescent="0.35">
      <c r="A99" s="46">
        <v>4241</v>
      </c>
      <c r="B99" s="48" t="s">
        <v>105</v>
      </c>
      <c r="C99" s="22">
        <v>1255.3699999999999</v>
      </c>
      <c r="D99" s="26"/>
      <c r="E99" s="430">
        <v>767.53</v>
      </c>
      <c r="F99" s="26">
        <f>E99/C99*100</f>
        <v>61.13974366123135</v>
      </c>
      <c r="G99" s="201" t="s">
        <v>229</v>
      </c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</row>
    <row r="100" spans="1:32" s="35" customFormat="1" x14ac:dyDescent="0.3">
      <c r="A100" s="42">
        <v>426</v>
      </c>
      <c r="B100" s="43" t="s">
        <v>24</v>
      </c>
      <c r="C100" s="44">
        <f>SUM(C101)</f>
        <v>0</v>
      </c>
      <c r="D100" s="44"/>
      <c r="E100" s="44">
        <f>SUM(E101)</f>
        <v>0</v>
      </c>
      <c r="F100" s="44" t="s">
        <v>229</v>
      </c>
      <c r="G100" s="200" t="s">
        <v>229</v>
      </c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</row>
    <row r="101" spans="1:32" s="35" customFormat="1" x14ac:dyDescent="0.3">
      <c r="A101" s="56">
        <v>4262</v>
      </c>
      <c r="B101" s="57" t="s">
        <v>106</v>
      </c>
      <c r="C101" s="58">
        <v>0</v>
      </c>
      <c r="D101" s="59"/>
      <c r="E101" s="60">
        <v>0</v>
      </c>
      <c r="F101" s="59" t="s">
        <v>229</v>
      </c>
      <c r="G101" s="206" t="s">
        <v>229</v>
      </c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</row>
    <row r="102" spans="1:32" s="63" customFormat="1" ht="18" x14ac:dyDescent="0.4">
      <c r="A102" s="445" t="s">
        <v>112</v>
      </c>
      <c r="B102" s="446"/>
      <c r="C102" s="61">
        <f>SUM(C37,C46,C78,C83,C87,C90)</f>
        <v>2215818.9400000004</v>
      </c>
      <c r="D102" s="61">
        <f>SUM(D37,D46,D78,D83,D87,D90)</f>
        <v>2203799.2100000004</v>
      </c>
      <c r="E102" s="61">
        <f>SUM(E37,E46,E78,E83,E87,E90)</f>
        <v>2803597.9999999995</v>
      </c>
      <c r="F102" s="61">
        <f>E102/C102*100</f>
        <v>126.52649317998875</v>
      </c>
      <c r="G102" s="196">
        <f t="shared" ref="G102" si="42">E102/D102*100</f>
        <v>127.216580679326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</row>
    <row r="103" spans="1:32" s="19" customFormat="1" ht="20" x14ac:dyDescent="0.25">
      <c r="A103" s="64"/>
      <c r="B103" s="64"/>
      <c r="C103" s="64"/>
      <c r="D103" s="64"/>
      <c r="E103" s="64"/>
      <c r="F103" s="64"/>
      <c r="G103" s="65"/>
    </row>
    <row r="104" spans="1:32" s="19" customFormat="1" ht="20" x14ac:dyDescent="0.25">
      <c r="A104" s="459"/>
      <c r="B104" s="459"/>
      <c r="C104" s="459"/>
      <c r="D104" s="459"/>
      <c r="E104" s="459"/>
      <c r="F104" s="459"/>
      <c r="G104" s="459"/>
      <c r="J104" s="254"/>
    </row>
    <row r="105" spans="1:32" s="19" customFormat="1" ht="20.25" customHeight="1" x14ac:dyDescent="0.25">
      <c r="A105" s="460"/>
      <c r="B105" s="459"/>
      <c r="C105" s="461"/>
      <c r="D105" s="443"/>
      <c r="E105" s="443"/>
      <c r="F105" s="443"/>
      <c r="G105" s="443"/>
      <c r="J105" s="253"/>
    </row>
    <row r="106" spans="1:32" s="19" customFormat="1" ht="25.5" customHeight="1" x14ac:dyDescent="0.25">
      <c r="A106" s="460"/>
      <c r="B106" s="459"/>
      <c r="C106" s="461"/>
      <c r="D106" s="443"/>
      <c r="E106" s="443"/>
      <c r="F106" s="443"/>
      <c r="G106" s="443"/>
    </row>
    <row r="107" spans="1:32" s="19" customFormat="1" ht="11.5" x14ac:dyDescent="0.25">
      <c r="A107" s="463"/>
      <c r="B107" s="463"/>
      <c r="C107" s="246"/>
      <c r="D107" s="247"/>
      <c r="E107" s="247"/>
      <c r="F107" s="247"/>
      <c r="G107" s="247"/>
    </row>
    <row r="108" spans="1:32" s="19" customFormat="1" ht="22.5" customHeight="1" x14ac:dyDescent="0.25">
      <c r="A108" s="248"/>
      <c r="B108" s="249"/>
      <c r="C108" s="250"/>
      <c r="D108" s="249"/>
      <c r="E108" s="249"/>
      <c r="F108" s="249"/>
      <c r="G108" s="249"/>
    </row>
    <row r="109" spans="1:32" s="19" customFormat="1" ht="21" customHeight="1" x14ac:dyDescent="0.25">
      <c r="A109" s="251"/>
      <c r="B109" s="252"/>
      <c r="C109" s="250"/>
      <c r="D109" s="249"/>
      <c r="E109" s="249"/>
      <c r="F109" s="249"/>
      <c r="G109" s="249"/>
    </row>
    <row r="110" spans="1:32" s="19" customFormat="1" ht="21" customHeight="1" x14ac:dyDescent="0.25">
      <c r="A110" s="251"/>
      <c r="B110" s="252"/>
      <c r="C110" s="250"/>
      <c r="D110" s="249"/>
      <c r="E110" s="249"/>
      <c r="F110" s="249"/>
      <c r="G110" s="249"/>
    </row>
    <row r="111" spans="1:32" s="19" customFormat="1" x14ac:dyDescent="0.25">
      <c r="A111" s="251"/>
      <c r="B111" s="252"/>
      <c r="C111" s="250"/>
      <c r="D111" s="249"/>
      <c r="E111" s="249"/>
      <c r="F111" s="249"/>
      <c r="G111" s="249"/>
    </row>
    <row r="112" spans="1:32" s="19" customFormat="1" ht="20" x14ac:dyDescent="0.4">
      <c r="A112" s="183"/>
      <c r="B112" s="183"/>
      <c r="C112" s="183"/>
      <c r="D112" s="183"/>
      <c r="E112" s="183"/>
      <c r="F112" s="183"/>
      <c r="G112" s="184"/>
    </row>
    <row r="113" spans="1:7" s="19" customFormat="1" ht="15" x14ac:dyDescent="0.3">
      <c r="A113" s="464"/>
      <c r="B113" s="464"/>
      <c r="C113" s="185"/>
      <c r="D113" s="186"/>
      <c r="E113" s="185"/>
      <c r="F113" s="185"/>
      <c r="G113" s="68"/>
    </row>
    <row r="114" spans="1:7" s="19" customFormat="1" ht="15" x14ac:dyDescent="0.3">
      <c r="A114" s="187"/>
      <c r="B114" s="187"/>
      <c r="C114" s="185"/>
      <c r="D114" s="186"/>
      <c r="E114" s="185"/>
      <c r="F114" s="185"/>
      <c r="G114" s="68"/>
    </row>
    <row r="115" spans="1:7" s="19" customFormat="1" ht="11.5" x14ac:dyDescent="0.25">
      <c r="A115" s="465"/>
      <c r="B115" s="458"/>
      <c r="C115" s="458"/>
      <c r="D115" s="462"/>
      <c r="E115" s="462"/>
      <c r="F115" s="185"/>
      <c r="G115" s="68"/>
    </row>
    <row r="116" spans="1:7" s="19" customFormat="1" x14ac:dyDescent="0.3">
      <c r="A116" s="465"/>
      <c r="B116" s="458"/>
      <c r="C116" s="458"/>
      <c r="D116" s="462"/>
      <c r="E116" s="462"/>
      <c r="F116" s="188"/>
      <c r="G116" s="70"/>
    </row>
    <row r="117" spans="1:7" s="19" customFormat="1" ht="15" customHeight="1" x14ac:dyDescent="0.3">
      <c r="A117" s="189"/>
      <c r="B117" s="190"/>
      <c r="C117" s="191"/>
      <c r="D117" s="191"/>
      <c r="E117" s="191"/>
      <c r="F117" s="188"/>
      <c r="G117" s="70"/>
    </row>
    <row r="118" spans="1:7" s="19" customFormat="1" x14ac:dyDescent="0.3">
      <c r="A118" s="189"/>
      <c r="B118" s="190"/>
      <c r="C118" s="191"/>
      <c r="D118" s="191"/>
      <c r="E118" s="191"/>
      <c r="F118" s="188"/>
      <c r="G118" s="70"/>
    </row>
    <row r="119" spans="1:7" x14ac:dyDescent="0.3">
      <c r="A119" s="189"/>
      <c r="B119" s="192"/>
      <c r="C119" s="191"/>
      <c r="D119" s="191"/>
      <c r="E119" s="191"/>
      <c r="F119" s="188"/>
      <c r="G119" s="70"/>
    </row>
    <row r="120" spans="1:7" x14ac:dyDescent="0.3">
      <c r="A120" s="189"/>
      <c r="B120" s="190"/>
      <c r="C120" s="191"/>
      <c r="D120" s="191"/>
      <c r="E120" s="191"/>
      <c r="F120" s="188"/>
      <c r="G120" s="70"/>
    </row>
    <row r="121" spans="1:7" x14ac:dyDescent="0.3">
      <c r="A121" s="189"/>
      <c r="B121" s="190"/>
      <c r="C121" s="191"/>
      <c r="D121" s="191"/>
      <c r="E121" s="191"/>
      <c r="F121" s="188"/>
      <c r="G121" s="70"/>
    </row>
    <row r="122" spans="1:7" x14ac:dyDescent="0.3">
      <c r="A122" s="189"/>
      <c r="B122" s="190"/>
      <c r="C122" s="188"/>
      <c r="D122" s="193"/>
      <c r="E122" s="188"/>
      <c r="F122" s="194"/>
    </row>
    <row r="123" spans="1:7" x14ac:dyDescent="0.3">
      <c r="A123" s="195"/>
      <c r="B123" s="190"/>
      <c r="C123" s="188"/>
      <c r="D123" s="191"/>
      <c r="E123" s="188"/>
      <c r="F123" s="194"/>
    </row>
  </sheetData>
  <protectedRanges>
    <protectedRange sqref="C101" name="Range1_18"/>
    <protectedRange algorithmName="SHA-512" hashValue="R8frfBQ/MhInQYm+jLEgMwgPwCkrGPIUaxyIFLRSCn/+fIsUU6bmJDax/r7gTh2PEAEvgODYwg0rRRjqSM/oww==" saltValue="tbZzHO5lCNHCDH5y3XGZag==" spinCount="100000" sqref="E13:E14" name="Range1_21"/>
    <protectedRange algorithmName="SHA-512" hashValue="R8frfBQ/MhInQYm+jLEgMwgPwCkrGPIUaxyIFLRSCn/+fIsUU6bmJDax/r7gTh2PEAEvgODYwg0rRRjqSM/oww==" saltValue="tbZzHO5lCNHCDH5y3XGZag==" spinCount="100000" sqref="E20" name="Range1_22"/>
    <protectedRange algorithmName="SHA-512" hashValue="R8frfBQ/MhInQYm+jLEgMwgPwCkrGPIUaxyIFLRSCn/+fIsUU6bmJDax/r7gTh2PEAEvgODYwg0rRRjqSM/oww==" saltValue="tbZzHO5lCNHCDH5y3XGZag==" spinCount="100000" sqref="E29" name="Range1_24"/>
    <protectedRange algorithmName="SHA-512" hashValue="R8frfBQ/MhInQYm+jLEgMwgPwCkrGPIUaxyIFLRSCn/+fIsUU6bmJDax/r7gTh2PEAEvgODYwg0rRRjqSM/oww==" saltValue="tbZzHO5lCNHCDH5y3XGZag==" spinCount="100000" sqref="E39" name="Range1_25"/>
    <protectedRange algorithmName="SHA-512" hashValue="R8frfBQ/MhInQYm+jLEgMwgPwCkrGPIUaxyIFLRSCn/+fIsUU6bmJDax/r7gTh2PEAEvgODYwg0rRRjqSM/oww==" saltValue="tbZzHO5lCNHCDH5y3XGZag==" spinCount="100000" sqref="E40" name="Range1_26"/>
    <protectedRange algorithmName="SHA-512" hashValue="R8frfBQ/MhInQYm+jLEgMwgPwCkrGPIUaxyIFLRSCn/+fIsUU6bmJDax/r7gTh2PEAEvgODYwg0rRRjqSM/oww==" saltValue="tbZzHO5lCNHCDH5y3XGZag==" spinCount="100000" sqref="E42" name="Range1_27"/>
    <protectedRange algorithmName="SHA-512" hashValue="R8frfBQ/MhInQYm+jLEgMwgPwCkrGPIUaxyIFLRSCn/+fIsUU6bmJDax/r7gTh2PEAEvgODYwg0rRRjqSM/oww==" saltValue="tbZzHO5lCNHCDH5y3XGZag==" spinCount="100000" sqref="E44" name="Range1_28"/>
    <protectedRange algorithmName="SHA-512" hashValue="R8frfBQ/MhInQYm+jLEgMwgPwCkrGPIUaxyIFLRSCn/+fIsUU6bmJDax/r7gTh2PEAEvgODYwg0rRRjqSM/oww==" saltValue="tbZzHO5lCNHCDH5y3XGZag==" spinCount="100000" sqref="E48:E51" name="Range1_29"/>
    <protectedRange algorithmName="SHA-512" hashValue="R8frfBQ/MhInQYm+jLEgMwgPwCkrGPIUaxyIFLRSCn/+fIsUU6bmJDax/r7gTh2PEAEvgODYwg0rRRjqSM/oww==" saltValue="tbZzHO5lCNHCDH5y3XGZag==" spinCount="100000" sqref="E53:E57" name="Range1_30"/>
    <protectedRange algorithmName="SHA-512" hashValue="R8frfBQ/MhInQYm+jLEgMwgPwCkrGPIUaxyIFLRSCn/+fIsUU6bmJDax/r7gTh2PEAEvgODYwg0rRRjqSM/oww==" saltValue="tbZzHO5lCNHCDH5y3XGZag==" spinCount="100000" sqref="E58" name="Range1_31"/>
    <protectedRange algorithmName="SHA-512" hashValue="R8frfBQ/MhInQYm+jLEgMwgPwCkrGPIUaxyIFLRSCn/+fIsUU6bmJDax/r7gTh2PEAEvgODYwg0rRRjqSM/oww==" saltValue="tbZzHO5lCNHCDH5y3XGZag==" spinCount="100000" sqref="E60:E68" name="Range1_33"/>
    <protectedRange algorithmName="SHA-512" hashValue="R8frfBQ/MhInQYm+jLEgMwgPwCkrGPIUaxyIFLRSCn/+fIsUU6bmJDax/r7gTh2PEAEvgODYwg0rRRjqSM/oww==" saltValue="tbZzHO5lCNHCDH5y3XGZag==" spinCount="100000" sqref="E70" name="Range1_34"/>
    <protectedRange algorithmName="SHA-512" hashValue="R8frfBQ/MhInQYm+jLEgMwgPwCkrGPIUaxyIFLRSCn/+fIsUU6bmJDax/r7gTh2PEAEvgODYwg0rRRjqSM/oww==" saltValue="tbZzHO5lCNHCDH5y3XGZag==" spinCount="100000" sqref="E72:E77" name="Range1_35"/>
    <protectedRange algorithmName="SHA-512" hashValue="R8frfBQ/MhInQYm+jLEgMwgPwCkrGPIUaxyIFLRSCn/+fIsUU6bmJDax/r7gTh2PEAEvgODYwg0rRRjqSM/oww==" saltValue="tbZzHO5lCNHCDH5y3XGZag==" spinCount="100000" sqref="E80" name="Range1_36"/>
    <protectedRange algorithmName="SHA-512" hashValue="R8frfBQ/MhInQYm+jLEgMwgPwCkrGPIUaxyIFLRSCn/+fIsUU6bmJDax/r7gTh2PEAEvgODYwg0rRRjqSM/oww==" saltValue="tbZzHO5lCNHCDH5y3XGZag==" spinCount="100000" sqref="E82" name="Range1_37"/>
    <protectedRange algorithmName="SHA-512" hashValue="R8frfBQ/MhInQYm+jLEgMwgPwCkrGPIUaxyIFLRSCn/+fIsUU6bmJDax/r7gTh2PEAEvgODYwg0rRRjqSM/oww==" saltValue="tbZzHO5lCNHCDH5y3XGZag==" spinCount="100000" sqref="E86 E88:E89" name="Range1_38"/>
    <protectedRange algorithmName="SHA-512" hashValue="R8frfBQ/MhInQYm+jLEgMwgPwCkrGPIUaxyIFLRSCn/+fIsUU6bmJDax/r7gTh2PEAEvgODYwg0rRRjqSM/oww==" saltValue="tbZzHO5lCNHCDH5y3XGZag==" spinCount="100000" sqref="E93" name="Range1_39"/>
    <protectedRange algorithmName="SHA-512" hashValue="R8frfBQ/MhInQYm+jLEgMwgPwCkrGPIUaxyIFLRSCn/+fIsUU6bmJDax/r7gTh2PEAEvgODYwg0rRRjqSM/oww==" saltValue="tbZzHO5lCNHCDH5y3XGZag==" spinCount="100000" sqref="E96" name="Range1_40"/>
    <protectedRange algorithmName="SHA-512" hashValue="R8frfBQ/MhInQYm+jLEgMwgPwCkrGPIUaxyIFLRSCn/+fIsUU6bmJDax/r7gTh2PEAEvgODYwg0rRRjqSM/oww==" saltValue="tbZzHO5lCNHCDH5y3XGZag==" spinCount="100000" sqref="E97" name="Range1_41"/>
    <protectedRange algorithmName="SHA-512" hashValue="R8frfBQ/MhInQYm+jLEgMwgPwCkrGPIUaxyIFLRSCn/+fIsUU6bmJDax/r7gTh2PEAEvgODYwg0rRRjqSM/oww==" saltValue="tbZzHO5lCNHCDH5y3XGZag==" spinCount="100000" sqref="E99" name="Range1_43"/>
    <protectedRange algorithmName="SHA-512" hashValue="R8frfBQ/MhInQYm+jLEgMwgPwCkrGPIUaxyIFLRSCn/+fIsUU6bmJDax/r7gTh2PEAEvgODYwg0rRRjqSM/oww==" saltValue="tbZzHO5lCNHCDH5y3XGZag==" spinCount="100000" sqref="C13:C14" name="Range1_21_1"/>
    <protectedRange algorithmName="SHA-512" hashValue="R8frfBQ/MhInQYm+jLEgMwgPwCkrGPIUaxyIFLRSCn/+fIsUU6bmJDax/r7gTh2PEAEvgODYwg0rRRjqSM/oww==" saltValue="tbZzHO5lCNHCDH5y3XGZag==" spinCount="100000" sqref="C20" name="Range1_22_1"/>
    <protectedRange algorithmName="SHA-512" hashValue="R8frfBQ/MhInQYm+jLEgMwgPwCkrGPIUaxyIFLRSCn/+fIsUU6bmJDax/r7gTh2PEAEvgODYwg0rRRjqSM/oww==" saltValue="tbZzHO5lCNHCDH5y3XGZag==" spinCount="100000" sqref="C29" name="Range1_24_1"/>
    <protectedRange algorithmName="SHA-512" hashValue="R8frfBQ/MhInQYm+jLEgMwgPwCkrGPIUaxyIFLRSCn/+fIsUU6bmJDax/r7gTh2PEAEvgODYwg0rRRjqSM/oww==" saltValue="tbZzHO5lCNHCDH5y3XGZag==" spinCount="100000" sqref="C42" name="Range1_27_1"/>
    <protectedRange algorithmName="SHA-512" hashValue="R8frfBQ/MhInQYm+jLEgMwgPwCkrGPIUaxyIFLRSCn/+fIsUU6bmJDax/r7gTh2PEAEvgODYwg0rRRjqSM/oww==" saltValue="tbZzHO5lCNHCDH5y3XGZag==" spinCount="100000" sqref="C44" name="Range1_28_1"/>
    <protectedRange algorithmName="SHA-512" hashValue="R8frfBQ/MhInQYm+jLEgMwgPwCkrGPIUaxyIFLRSCn/+fIsUU6bmJDax/r7gTh2PEAEvgODYwg0rRRjqSM/oww==" saltValue="tbZzHO5lCNHCDH5y3XGZag==" spinCount="100000" sqref="C48:C51" name="Range1_29_1"/>
    <protectedRange algorithmName="SHA-512" hashValue="R8frfBQ/MhInQYm+jLEgMwgPwCkrGPIUaxyIFLRSCn/+fIsUU6bmJDax/r7gTh2PEAEvgODYwg0rRRjqSM/oww==" saltValue="tbZzHO5lCNHCDH5y3XGZag==" spinCount="100000" sqref="C53:C57" name="Range1_30_1"/>
    <protectedRange algorithmName="SHA-512" hashValue="R8frfBQ/MhInQYm+jLEgMwgPwCkrGPIUaxyIFLRSCn/+fIsUU6bmJDax/r7gTh2PEAEvgODYwg0rRRjqSM/oww==" saltValue="tbZzHO5lCNHCDH5y3XGZag==" spinCount="100000" sqref="C58" name="Range1_31_1"/>
    <protectedRange algorithmName="SHA-512" hashValue="R8frfBQ/MhInQYm+jLEgMwgPwCkrGPIUaxyIFLRSCn/+fIsUU6bmJDax/r7gTh2PEAEvgODYwg0rRRjqSM/oww==" saltValue="tbZzHO5lCNHCDH5y3XGZag==" spinCount="100000" sqref="C60:C68" name="Range1_33_1"/>
    <protectedRange algorithmName="SHA-512" hashValue="R8frfBQ/MhInQYm+jLEgMwgPwCkrGPIUaxyIFLRSCn/+fIsUU6bmJDax/r7gTh2PEAEvgODYwg0rRRjqSM/oww==" saltValue="tbZzHO5lCNHCDH5y3XGZag==" spinCount="100000" sqref="C70" name="Range1_34_1"/>
    <protectedRange algorithmName="SHA-512" hashValue="R8frfBQ/MhInQYm+jLEgMwgPwCkrGPIUaxyIFLRSCn/+fIsUU6bmJDax/r7gTh2PEAEvgODYwg0rRRjqSM/oww==" saltValue="tbZzHO5lCNHCDH5y3XGZag==" spinCount="100000" sqref="C72:C77" name="Range1_35_1"/>
    <protectedRange algorithmName="SHA-512" hashValue="R8frfBQ/MhInQYm+jLEgMwgPwCkrGPIUaxyIFLRSCn/+fIsUU6bmJDax/r7gTh2PEAEvgODYwg0rRRjqSM/oww==" saltValue="tbZzHO5lCNHCDH5y3XGZag==" spinCount="100000" sqref="C80" name="Range1_36_1"/>
    <protectedRange algorithmName="SHA-512" hashValue="R8frfBQ/MhInQYm+jLEgMwgPwCkrGPIUaxyIFLRSCn/+fIsUU6bmJDax/r7gTh2PEAEvgODYwg0rRRjqSM/oww==" saltValue="tbZzHO5lCNHCDH5y3XGZag==" spinCount="100000" sqref="C82" name="Range1_37_1"/>
    <protectedRange algorithmName="SHA-512" hashValue="R8frfBQ/MhInQYm+jLEgMwgPwCkrGPIUaxyIFLRSCn/+fIsUU6bmJDax/r7gTh2PEAEvgODYwg0rRRjqSM/oww==" saltValue="tbZzHO5lCNHCDH5y3XGZag==" spinCount="100000" sqref="C86" name="Range1_38_1"/>
    <protectedRange algorithmName="SHA-512" hashValue="R8frfBQ/MhInQYm+jLEgMwgPwCkrGPIUaxyIFLRSCn/+fIsUU6bmJDax/r7gTh2PEAEvgODYwg0rRRjqSM/oww==" saltValue="tbZzHO5lCNHCDH5y3XGZag==" spinCount="100000" sqref="C89" name="Range1_38_2"/>
    <protectedRange algorithmName="SHA-512" hashValue="R8frfBQ/MhInQYm+jLEgMwgPwCkrGPIUaxyIFLRSCn/+fIsUU6bmJDax/r7gTh2PEAEvgODYwg0rRRjqSM/oww==" saltValue="tbZzHO5lCNHCDH5y3XGZag==" spinCount="100000" sqref="C88" name="Range1_38_3"/>
    <protectedRange algorithmName="SHA-512" hashValue="R8frfBQ/MhInQYm+jLEgMwgPwCkrGPIUaxyIFLRSCn/+fIsUU6bmJDax/r7gTh2PEAEvgODYwg0rRRjqSM/oww==" saltValue="tbZzHO5lCNHCDH5y3XGZag==" spinCount="100000" sqref="C93" name="Range1_39_1"/>
    <protectedRange algorithmName="SHA-512" hashValue="R8frfBQ/MhInQYm+jLEgMwgPwCkrGPIUaxyIFLRSCn/+fIsUU6bmJDax/r7gTh2PEAEvgODYwg0rRRjqSM/oww==" saltValue="tbZzHO5lCNHCDH5y3XGZag==" spinCount="100000" sqref="C96" name="Range1_40_1"/>
    <protectedRange algorithmName="SHA-512" hashValue="R8frfBQ/MhInQYm+jLEgMwgPwCkrGPIUaxyIFLRSCn/+fIsUU6bmJDax/r7gTh2PEAEvgODYwg0rRRjqSM/oww==" saltValue="tbZzHO5lCNHCDH5y3XGZag==" spinCount="100000" sqref="C97" name="Range1_41_1"/>
    <protectedRange algorithmName="SHA-512" hashValue="R8frfBQ/MhInQYm+jLEgMwgPwCkrGPIUaxyIFLRSCn/+fIsUU6bmJDax/r7gTh2PEAEvgODYwg0rRRjqSM/oww==" saltValue="tbZzHO5lCNHCDH5y3XGZag==" spinCount="100000" sqref="C99" name="Range1_43_1"/>
    <protectedRange algorithmName="SHA-512" hashValue="R8frfBQ/MhInQYm+jLEgMwgPwCkrGPIUaxyIFLRSCn/+fIsUU6bmJDax/r7gTh2PEAEvgODYwg0rRRjqSM/oww==" saltValue="tbZzHO5lCNHCDH5y3XGZag==" spinCount="100000" sqref="C39" name="Range1_25_2"/>
    <protectedRange algorithmName="SHA-512" hashValue="R8frfBQ/MhInQYm+jLEgMwgPwCkrGPIUaxyIFLRSCn/+fIsUU6bmJDax/r7gTh2PEAEvgODYwg0rRRjqSM/oww==" saltValue="tbZzHO5lCNHCDH5y3XGZag==" spinCount="100000" sqref="C40" name="Range1_26_2"/>
  </protectedRanges>
  <mergeCells count="35">
    <mergeCell ref="B115:B116"/>
    <mergeCell ref="A104:G104"/>
    <mergeCell ref="A105:A106"/>
    <mergeCell ref="B105:B106"/>
    <mergeCell ref="C105:C106"/>
    <mergeCell ref="D105:D106"/>
    <mergeCell ref="D115:D116"/>
    <mergeCell ref="E115:E116"/>
    <mergeCell ref="C115:C116"/>
    <mergeCell ref="A107:B107"/>
    <mergeCell ref="A113:B113"/>
    <mergeCell ref="A115:A116"/>
    <mergeCell ref="G105:G106"/>
    <mergeCell ref="A1:G1"/>
    <mergeCell ref="A2:G2"/>
    <mergeCell ref="A4:G4"/>
    <mergeCell ref="C6:C7"/>
    <mergeCell ref="D6:D7"/>
    <mergeCell ref="E6:E7"/>
    <mergeCell ref="F6:F7"/>
    <mergeCell ref="G6:G7"/>
    <mergeCell ref="A6:B7"/>
    <mergeCell ref="A8:B8"/>
    <mergeCell ref="A32:G32"/>
    <mergeCell ref="E105:E106"/>
    <mergeCell ref="F105:F106"/>
    <mergeCell ref="A9:B9"/>
    <mergeCell ref="A35:B35"/>
    <mergeCell ref="A102:B102"/>
    <mergeCell ref="D33:D34"/>
    <mergeCell ref="E33:E34"/>
    <mergeCell ref="A33:B34"/>
    <mergeCell ref="G33:G34"/>
    <mergeCell ref="C33:C34"/>
    <mergeCell ref="F33:F34"/>
  </mergeCells>
  <conditionalFormatting sqref="E45">
    <cfRule type="cellIs" dxfId="63" priority="74" operator="lessThan">
      <formula>0</formula>
    </cfRule>
  </conditionalFormatting>
  <conditionalFormatting sqref="E81">
    <cfRule type="cellIs" dxfId="62" priority="73" operator="lessThan">
      <formula>0</formula>
    </cfRule>
  </conditionalFormatting>
  <conditionalFormatting sqref="E85">
    <cfRule type="cellIs" dxfId="61" priority="72" operator="lessThan">
      <formula>0</formula>
    </cfRule>
  </conditionalFormatting>
  <conditionalFormatting sqref="E95">
    <cfRule type="cellIs" dxfId="60" priority="71" operator="lessThan">
      <formula>0</formula>
    </cfRule>
  </conditionalFormatting>
  <conditionalFormatting sqref="E101">
    <cfRule type="cellIs" dxfId="59" priority="70" operator="lessThan">
      <formula>0</formula>
    </cfRule>
  </conditionalFormatting>
  <conditionalFormatting sqref="E40">
    <cfRule type="cellIs" dxfId="58" priority="44" operator="lessThan">
      <formula>-0.001</formula>
    </cfRule>
  </conditionalFormatting>
  <conditionalFormatting sqref="E42">
    <cfRule type="cellIs" dxfId="57" priority="43" operator="lessThan">
      <formula>-0.001</formula>
    </cfRule>
  </conditionalFormatting>
  <conditionalFormatting sqref="E39">
    <cfRule type="cellIs" dxfId="56" priority="45" operator="lessThan">
      <formula>-0.001</formula>
    </cfRule>
  </conditionalFormatting>
  <conditionalFormatting sqref="E44">
    <cfRule type="cellIs" dxfId="55" priority="42" operator="lessThan">
      <formula>-0.001</formula>
    </cfRule>
  </conditionalFormatting>
  <conditionalFormatting sqref="E20">
    <cfRule type="cellIs" dxfId="54" priority="48" operator="lessThan">
      <formula>-0.001</formula>
    </cfRule>
  </conditionalFormatting>
  <conditionalFormatting sqref="E29">
    <cfRule type="cellIs" dxfId="53" priority="46" operator="lessThan">
      <formula>-0.001</formula>
    </cfRule>
  </conditionalFormatting>
  <conditionalFormatting sqref="E13:E14">
    <cfRule type="cellIs" dxfId="52" priority="49" operator="lessThan">
      <formula>-0.001</formula>
    </cfRule>
  </conditionalFormatting>
  <conditionalFormatting sqref="C101">
    <cfRule type="cellIs" dxfId="51" priority="51" operator="lessThan">
      <formula>-0.001</formula>
    </cfRule>
  </conditionalFormatting>
  <conditionalFormatting sqref="E99">
    <cfRule type="cellIs" dxfId="50" priority="29" operator="lessThan">
      <formula>-0.001</formula>
    </cfRule>
  </conditionalFormatting>
  <conditionalFormatting sqref="C20">
    <cfRule type="cellIs" dxfId="49" priority="27" operator="lessThan">
      <formula>-0.001</formula>
    </cfRule>
  </conditionalFormatting>
  <conditionalFormatting sqref="E48:E51">
    <cfRule type="cellIs" dxfId="48" priority="41" operator="lessThan">
      <formula>-0.001</formula>
    </cfRule>
  </conditionalFormatting>
  <conditionalFormatting sqref="E53:E57">
    <cfRule type="cellIs" dxfId="47" priority="40" operator="lessThan">
      <formula>-0.001</formula>
    </cfRule>
  </conditionalFormatting>
  <conditionalFormatting sqref="E58">
    <cfRule type="cellIs" dxfId="46" priority="39" operator="lessThan">
      <formula>-0.001</formula>
    </cfRule>
  </conditionalFormatting>
  <conditionalFormatting sqref="E60:E68">
    <cfRule type="cellIs" dxfId="45" priority="38" operator="lessThan">
      <formula>-0.001</formula>
    </cfRule>
  </conditionalFormatting>
  <conditionalFormatting sqref="E70">
    <cfRule type="cellIs" dxfId="44" priority="37" operator="lessThan">
      <formula>-0.001</formula>
    </cfRule>
  </conditionalFormatting>
  <conditionalFormatting sqref="E72:E77">
    <cfRule type="cellIs" dxfId="43" priority="36" operator="lessThan">
      <formula>-0.001</formula>
    </cfRule>
  </conditionalFormatting>
  <conditionalFormatting sqref="E80">
    <cfRule type="cellIs" dxfId="42" priority="35" operator="lessThan">
      <formula>-0.001</formula>
    </cfRule>
  </conditionalFormatting>
  <conditionalFormatting sqref="E82">
    <cfRule type="cellIs" dxfId="41" priority="34" operator="lessThan">
      <formula>-0.001</formula>
    </cfRule>
  </conditionalFormatting>
  <conditionalFormatting sqref="E86 E88:E89">
    <cfRule type="cellIs" dxfId="40" priority="33" operator="lessThan">
      <formula>-0.001</formula>
    </cfRule>
  </conditionalFormatting>
  <conditionalFormatting sqref="E93">
    <cfRule type="cellIs" dxfId="39" priority="32" operator="lessThan">
      <formula>-0.001</formula>
    </cfRule>
  </conditionalFormatting>
  <conditionalFormatting sqref="E96">
    <cfRule type="cellIs" dxfId="38" priority="31" operator="lessThan">
      <formula>-0.001</formula>
    </cfRule>
  </conditionalFormatting>
  <conditionalFormatting sqref="E97">
    <cfRule type="cellIs" dxfId="37" priority="30" operator="lessThan">
      <formula>-0.001</formula>
    </cfRule>
  </conditionalFormatting>
  <conditionalFormatting sqref="C13:C14">
    <cfRule type="cellIs" dxfId="36" priority="28" operator="lessThan">
      <formula>-0.001</formula>
    </cfRule>
  </conditionalFormatting>
  <conditionalFormatting sqref="C29">
    <cfRule type="cellIs" dxfId="35" priority="26" operator="lessThan">
      <formula>-0.001</formula>
    </cfRule>
  </conditionalFormatting>
  <conditionalFormatting sqref="C42">
    <cfRule type="cellIs" dxfId="34" priority="23" operator="lessThan">
      <formula>-0.001</formula>
    </cfRule>
  </conditionalFormatting>
  <conditionalFormatting sqref="C45">
    <cfRule type="cellIs" dxfId="33" priority="22" operator="lessThan">
      <formula>0</formula>
    </cfRule>
  </conditionalFormatting>
  <conditionalFormatting sqref="C44">
    <cfRule type="cellIs" dxfId="32" priority="21" operator="lessThan">
      <formula>-0.001</formula>
    </cfRule>
  </conditionalFormatting>
  <conditionalFormatting sqref="C48:C51">
    <cfRule type="cellIs" dxfId="31" priority="20" operator="lessThan">
      <formula>-0.001</formula>
    </cfRule>
  </conditionalFormatting>
  <conditionalFormatting sqref="C53:C57">
    <cfRule type="cellIs" dxfId="30" priority="19" operator="lessThan">
      <formula>-0.001</formula>
    </cfRule>
  </conditionalFormatting>
  <conditionalFormatting sqref="C58">
    <cfRule type="cellIs" dxfId="29" priority="18" operator="lessThan">
      <formula>-0.001</formula>
    </cfRule>
  </conditionalFormatting>
  <conditionalFormatting sqref="C60:C68">
    <cfRule type="cellIs" dxfId="28" priority="17" operator="lessThan">
      <formula>-0.001</formula>
    </cfRule>
  </conditionalFormatting>
  <conditionalFormatting sqref="C70">
    <cfRule type="cellIs" dxfId="27" priority="16" operator="lessThan">
      <formula>-0.001</formula>
    </cfRule>
  </conditionalFormatting>
  <conditionalFormatting sqref="C72:C77">
    <cfRule type="cellIs" dxfId="26" priority="15" operator="lessThan">
      <formula>-0.001</formula>
    </cfRule>
  </conditionalFormatting>
  <conditionalFormatting sqref="C81">
    <cfRule type="cellIs" dxfId="25" priority="14" operator="lessThan">
      <formula>0</formula>
    </cfRule>
  </conditionalFormatting>
  <conditionalFormatting sqref="C80">
    <cfRule type="cellIs" dxfId="24" priority="13" operator="lessThan">
      <formula>-0.001</formula>
    </cfRule>
  </conditionalFormatting>
  <conditionalFormatting sqref="C82">
    <cfRule type="cellIs" dxfId="23" priority="12" operator="lessThan">
      <formula>-0.001</formula>
    </cfRule>
  </conditionalFormatting>
  <conditionalFormatting sqref="C85">
    <cfRule type="cellIs" dxfId="22" priority="11" operator="lessThan">
      <formula>0</formula>
    </cfRule>
  </conditionalFormatting>
  <conditionalFormatting sqref="C86">
    <cfRule type="cellIs" dxfId="21" priority="10" operator="lessThan">
      <formula>-0.001</formula>
    </cfRule>
  </conditionalFormatting>
  <conditionalFormatting sqref="C89">
    <cfRule type="cellIs" dxfId="20" priority="9" operator="lessThan">
      <formula>-0.001</formula>
    </cfRule>
  </conditionalFormatting>
  <conditionalFormatting sqref="C88">
    <cfRule type="cellIs" dxfId="19" priority="8" operator="lessThan">
      <formula>-0.001</formula>
    </cfRule>
  </conditionalFormatting>
  <conditionalFormatting sqref="C95">
    <cfRule type="cellIs" dxfId="18" priority="7" operator="lessThan">
      <formula>0</formula>
    </cfRule>
  </conditionalFormatting>
  <conditionalFormatting sqref="C93">
    <cfRule type="cellIs" dxfId="17" priority="6" operator="lessThan">
      <formula>-0.001</formula>
    </cfRule>
  </conditionalFormatting>
  <conditionalFormatting sqref="C96">
    <cfRule type="cellIs" dxfId="16" priority="5" operator="lessThan">
      <formula>-0.001</formula>
    </cfRule>
  </conditionalFormatting>
  <conditionalFormatting sqref="C97">
    <cfRule type="cellIs" dxfId="15" priority="4" operator="lessThan">
      <formula>-0.001</formula>
    </cfRule>
  </conditionalFormatting>
  <conditionalFormatting sqref="C99">
    <cfRule type="cellIs" dxfId="14" priority="3" operator="lessThan">
      <formula>-0.001</formula>
    </cfRule>
  </conditionalFormatting>
  <conditionalFormatting sqref="C39">
    <cfRule type="cellIs" dxfId="13" priority="2" operator="lessThan">
      <formula>-0.001</formula>
    </cfRule>
  </conditionalFormatting>
  <conditionalFormatting sqref="C40">
    <cfRule type="cellIs" dxfId="12" priority="1" operator="lessThan">
      <formula>-0.001</formula>
    </cfRule>
  </conditionalFormatting>
  <pageMargins left="0.7" right="0.7" top="0.75" bottom="0.75" header="0.3" footer="0.3"/>
  <pageSetup paperSize="9" scale="5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8"/>
  <sheetViews>
    <sheetView zoomScale="85" zoomScaleNormal="85" workbookViewId="0">
      <selection activeCell="H32" sqref="H32"/>
    </sheetView>
  </sheetViews>
  <sheetFormatPr defaultRowHeight="14" x14ac:dyDescent="0.3"/>
  <cols>
    <col min="1" max="1" width="11.54296875" style="13" customWidth="1"/>
    <col min="2" max="2" width="47.453125" style="13" customWidth="1"/>
    <col min="3" max="3" width="17.7265625" style="13" customWidth="1"/>
    <col min="4" max="5" width="17.7265625" style="34" customWidth="1"/>
    <col min="6" max="6" width="11.7265625" style="34" customWidth="1"/>
    <col min="7" max="7" width="15.54296875" style="13" customWidth="1"/>
    <col min="8" max="8" width="13.81640625" style="13" customWidth="1"/>
    <col min="9" max="14" width="15.1796875" style="13" customWidth="1"/>
    <col min="15" max="15" width="16.7265625" style="13" hidden="1" customWidth="1"/>
    <col min="16" max="16" width="16.453125" style="13" hidden="1" customWidth="1"/>
    <col min="17" max="17" width="12.54296875" style="13" hidden="1" customWidth="1"/>
    <col min="18" max="18" width="15.1796875" style="13" customWidth="1"/>
    <col min="19" max="256" width="9.1796875" style="13"/>
    <col min="257" max="257" width="11.54296875" style="13" customWidth="1"/>
    <col min="258" max="258" width="49.1796875" style="13" customWidth="1"/>
    <col min="259" max="261" width="17.7265625" style="13" customWidth="1"/>
    <col min="262" max="262" width="11.7265625" style="13" customWidth="1"/>
    <col min="263" max="263" width="15.54296875" style="13" customWidth="1"/>
    <col min="264" max="264" width="13.81640625" style="13" customWidth="1"/>
    <col min="265" max="270" width="15.1796875" style="13" customWidth="1"/>
    <col min="271" max="273" width="0" style="13" hidden="1" customWidth="1"/>
    <col min="274" max="274" width="15.1796875" style="13" customWidth="1"/>
    <col min="275" max="512" width="9.1796875" style="13"/>
    <col min="513" max="513" width="11.54296875" style="13" customWidth="1"/>
    <col min="514" max="514" width="49.1796875" style="13" customWidth="1"/>
    <col min="515" max="517" width="17.7265625" style="13" customWidth="1"/>
    <col min="518" max="518" width="11.7265625" style="13" customWidth="1"/>
    <col min="519" max="519" width="15.54296875" style="13" customWidth="1"/>
    <col min="520" max="520" width="13.81640625" style="13" customWidth="1"/>
    <col min="521" max="526" width="15.1796875" style="13" customWidth="1"/>
    <col min="527" max="529" width="0" style="13" hidden="1" customWidth="1"/>
    <col min="530" max="530" width="15.1796875" style="13" customWidth="1"/>
    <col min="531" max="768" width="9.1796875" style="13"/>
    <col min="769" max="769" width="11.54296875" style="13" customWidth="1"/>
    <col min="770" max="770" width="49.1796875" style="13" customWidth="1"/>
    <col min="771" max="773" width="17.7265625" style="13" customWidth="1"/>
    <col min="774" max="774" width="11.7265625" style="13" customWidth="1"/>
    <col min="775" max="775" width="15.54296875" style="13" customWidth="1"/>
    <col min="776" max="776" width="13.81640625" style="13" customWidth="1"/>
    <col min="777" max="782" width="15.1796875" style="13" customWidth="1"/>
    <col min="783" max="785" width="0" style="13" hidden="1" customWidth="1"/>
    <col min="786" max="786" width="15.1796875" style="13" customWidth="1"/>
    <col min="787" max="1024" width="9.1796875" style="13"/>
    <col min="1025" max="1025" width="11.54296875" style="13" customWidth="1"/>
    <col min="1026" max="1026" width="49.1796875" style="13" customWidth="1"/>
    <col min="1027" max="1029" width="17.7265625" style="13" customWidth="1"/>
    <col min="1030" max="1030" width="11.7265625" style="13" customWidth="1"/>
    <col min="1031" max="1031" width="15.54296875" style="13" customWidth="1"/>
    <col min="1032" max="1032" width="13.81640625" style="13" customWidth="1"/>
    <col min="1033" max="1038" width="15.1796875" style="13" customWidth="1"/>
    <col min="1039" max="1041" width="0" style="13" hidden="1" customWidth="1"/>
    <col min="1042" max="1042" width="15.1796875" style="13" customWidth="1"/>
    <col min="1043" max="1280" width="9.1796875" style="13"/>
    <col min="1281" max="1281" width="11.54296875" style="13" customWidth="1"/>
    <col min="1282" max="1282" width="49.1796875" style="13" customWidth="1"/>
    <col min="1283" max="1285" width="17.7265625" style="13" customWidth="1"/>
    <col min="1286" max="1286" width="11.7265625" style="13" customWidth="1"/>
    <col min="1287" max="1287" width="15.54296875" style="13" customWidth="1"/>
    <col min="1288" max="1288" width="13.81640625" style="13" customWidth="1"/>
    <col min="1289" max="1294" width="15.1796875" style="13" customWidth="1"/>
    <col min="1295" max="1297" width="0" style="13" hidden="1" customWidth="1"/>
    <col min="1298" max="1298" width="15.1796875" style="13" customWidth="1"/>
    <col min="1299" max="1536" width="9.1796875" style="13"/>
    <col min="1537" max="1537" width="11.54296875" style="13" customWidth="1"/>
    <col min="1538" max="1538" width="49.1796875" style="13" customWidth="1"/>
    <col min="1539" max="1541" width="17.7265625" style="13" customWidth="1"/>
    <col min="1542" max="1542" width="11.7265625" style="13" customWidth="1"/>
    <col min="1543" max="1543" width="15.54296875" style="13" customWidth="1"/>
    <col min="1544" max="1544" width="13.81640625" style="13" customWidth="1"/>
    <col min="1545" max="1550" width="15.1796875" style="13" customWidth="1"/>
    <col min="1551" max="1553" width="0" style="13" hidden="1" customWidth="1"/>
    <col min="1554" max="1554" width="15.1796875" style="13" customWidth="1"/>
    <col min="1555" max="1792" width="9.1796875" style="13"/>
    <col min="1793" max="1793" width="11.54296875" style="13" customWidth="1"/>
    <col min="1794" max="1794" width="49.1796875" style="13" customWidth="1"/>
    <col min="1795" max="1797" width="17.7265625" style="13" customWidth="1"/>
    <col min="1798" max="1798" width="11.7265625" style="13" customWidth="1"/>
    <col min="1799" max="1799" width="15.54296875" style="13" customWidth="1"/>
    <col min="1800" max="1800" width="13.81640625" style="13" customWidth="1"/>
    <col min="1801" max="1806" width="15.1796875" style="13" customWidth="1"/>
    <col min="1807" max="1809" width="0" style="13" hidden="1" customWidth="1"/>
    <col min="1810" max="1810" width="15.1796875" style="13" customWidth="1"/>
    <col min="1811" max="2048" width="9.1796875" style="13"/>
    <col min="2049" max="2049" width="11.54296875" style="13" customWidth="1"/>
    <col min="2050" max="2050" width="49.1796875" style="13" customWidth="1"/>
    <col min="2051" max="2053" width="17.7265625" style="13" customWidth="1"/>
    <col min="2054" max="2054" width="11.7265625" style="13" customWidth="1"/>
    <col min="2055" max="2055" width="15.54296875" style="13" customWidth="1"/>
    <col min="2056" max="2056" width="13.81640625" style="13" customWidth="1"/>
    <col min="2057" max="2062" width="15.1796875" style="13" customWidth="1"/>
    <col min="2063" max="2065" width="0" style="13" hidden="1" customWidth="1"/>
    <col min="2066" max="2066" width="15.1796875" style="13" customWidth="1"/>
    <col min="2067" max="2304" width="9.1796875" style="13"/>
    <col min="2305" max="2305" width="11.54296875" style="13" customWidth="1"/>
    <col min="2306" max="2306" width="49.1796875" style="13" customWidth="1"/>
    <col min="2307" max="2309" width="17.7265625" style="13" customWidth="1"/>
    <col min="2310" max="2310" width="11.7265625" style="13" customWidth="1"/>
    <col min="2311" max="2311" width="15.54296875" style="13" customWidth="1"/>
    <col min="2312" max="2312" width="13.81640625" style="13" customWidth="1"/>
    <col min="2313" max="2318" width="15.1796875" style="13" customWidth="1"/>
    <col min="2319" max="2321" width="0" style="13" hidden="1" customWidth="1"/>
    <col min="2322" max="2322" width="15.1796875" style="13" customWidth="1"/>
    <col min="2323" max="2560" width="9.1796875" style="13"/>
    <col min="2561" max="2561" width="11.54296875" style="13" customWidth="1"/>
    <col min="2562" max="2562" width="49.1796875" style="13" customWidth="1"/>
    <col min="2563" max="2565" width="17.7265625" style="13" customWidth="1"/>
    <col min="2566" max="2566" width="11.7265625" style="13" customWidth="1"/>
    <col min="2567" max="2567" width="15.54296875" style="13" customWidth="1"/>
    <col min="2568" max="2568" width="13.81640625" style="13" customWidth="1"/>
    <col min="2569" max="2574" width="15.1796875" style="13" customWidth="1"/>
    <col min="2575" max="2577" width="0" style="13" hidden="1" customWidth="1"/>
    <col min="2578" max="2578" width="15.1796875" style="13" customWidth="1"/>
    <col min="2579" max="2816" width="9.1796875" style="13"/>
    <col min="2817" max="2817" width="11.54296875" style="13" customWidth="1"/>
    <col min="2818" max="2818" width="49.1796875" style="13" customWidth="1"/>
    <col min="2819" max="2821" width="17.7265625" style="13" customWidth="1"/>
    <col min="2822" max="2822" width="11.7265625" style="13" customWidth="1"/>
    <col min="2823" max="2823" width="15.54296875" style="13" customWidth="1"/>
    <col min="2824" max="2824" width="13.81640625" style="13" customWidth="1"/>
    <col min="2825" max="2830" width="15.1796875" style="13" customWidth="1"/>
    <col min="2831" max="2833" width="0" style="13" hidden="1" customWidth="1"/>
    <col min="2834" max="2834" width="15.1796875" style="13" customWidth="1"/>
    <col min="2835" max="3072" width="9.1796875" style="13"/>
    <col min="3073" max="3073" width="11.54296875" style="13" customWidth="1"/>
    <col min="3074" max="3074" width="49.1796875" style="13" customWidth="1"/>
    <col min="3075" max="3077" width="17.7265625" style="13" customWidth="1"/>
    <col min="3078" max="3078" width="11.7265625" style="13" customWidth="1"/>
    <col min="3079" max="3079" width="15.54296875" style="13" customWidth="1"/>
    <col min="3080" max="3080" width="13.81640625" style="13" customWidth="1"/>
    <col min="3081" max="3086" width="15.1796875" style="13" customWidth="1"/>
    <col min="3087" max="3089" width="0" style="13" hidden="1" customWidth="1"/>
    <col min="3090" max="3090" width="15.1796875" style="13" customWidth="1"/>
    <col min="3091" max="3328" width="9.1796875" style="13"/>
    <col min="3329" max="3329" width="11.54296875" style="13" customWidth="1"/>
    <col min="3330" max="3330" width="49.1796875" style="13" customWidth="1"/>
    <col min="3331" max="3333" width="17.7265625" style="13" customWidth="1"/>
    <col min="3334" max="3334" width="11.7265625" style="13" customWidth="1"/>
    <col min="3335" max="3335" width="15.54296875" style="13" customWidth="1"/>
    <col min="3336" max="3336" width="13.81640625" style="13" customWidth="1"/>
    <col min="3337" max="3342" width="15.1796875" style="13" customWidth="1"/>
    <col min="3343" max="3345" width="0" style="13" hidden="1" customWidth="1"/>
    <col min="3346" max="3346" width="15.1796875" style="13" customWidth="1"/>
    <col min="3347" max="3584" width="9.1796875" style="13"/>
    <col min="3585" max="3585" width="11.54296875" style="13" customWidth="1"/>
    <col min="3586" max="3586" width="49.1796875" style="13" customWidth="1"/>
    <col min="3587" max="3589" width="17.7265625" style="13" customWidth="1"/>
    <col min="3590" max="3590" width="11.7265625" style="13" customWidth="1"/>
    <col min="3591" max="3591" width="15.54296875" style="13" customWidth="1"/>
    <col min="3592" max="3592" width="13.81640625" style="13" customWidth="1"/>
    <col min="3593" max="3598" width="15.1796875" style="13" customWidth="1"/>
    <col min="3599" max="3601" width="0" style="13" hidden="1" customWidth="1"/>
    <col min="3602" max="3602" width="15.1796875" style="13" customWidth="1"/>
    <col min="3603" max="3840" width="9.1796875" style="13"/>
    <col min="3841" max="3841" width="11.54296875" style="13" customWidth="1"/>
    <col min="3842" max="3842" width="49.1796875" style="13" customWidth="1"/>
    <col min="3843" max="3845" width="17.7265625" style="13" customWidth="1"/>
    <col min="3846" max="3846" width="11.7265625" style="13" customWidth="1"/>
    <col min="3847" max="3847" width="15.54296875" style="13" customWidth="1"/>
    <col min="3848" max="3848" width="13.81640625" style="13" customWidth="1"/>
    <col min="3849" max="3854" width="15.1796875" style="13" customWidth="1"/>
    <col min="3855" max="3857" width="0" style="13" hidden="1" customWidth="1"/>
    <col min="3858" max="3858" width="15.1796875" style="13" customWidth="1"/>
    <col min="3859" max="4096" width="9.1796875" style="13"/>
    <col min="4097" max="4097" width="11.54296875" style="13" customWidth="1"/>
    <col min="4098" max="4098" width="49.1796875" style="13" customWidth="1"/>
    <col min="4099" max="4101" width="17.7265625" style="13" customWidth="1"/>
    <col min="4102" max="4102" width="11.7265625" style="13" customWidth="1"/>
    <col min="4103" max="4103" width="15.54296875" style="13" customWidth="1"/>
    <col min="4104" max="4104" width="13.81640625" style="13" customWidth="1"/>
    <col min="4105" max="4110" width="15.1796875" style="13" customWidth="1"/>
    <col min="4111" max="4113" width="0" style="13" hidden="1" customWidth="1"/>
    <col min="4114" max="4114" width="15.1796875" style="13" customWidth="1"/>
    <col min="4115" max="4352" width="9.1796875" style="13"/>
    <col min="4353" max="4353" width="11.54296875" style="13" customWidth="1"/>
    <col min="4354" max="4354" width="49.1796875" style="13" customWidth="1"/>
    <col min="4355" max="4357" width="17.7265625" style="13" customWidth="1"/>
    <col min="4358" max="4358" width="11.7265625" style="13" customWidth="1"/>
    <col min="4359" max="4359" width="15.54296875" style="13" customWidth="1"/>
    <col min="4360" max="4360" width="13.81640625" style="13" customWidth="1"/>
    <col min="4361" max="4366" width="15.1796875" style="13" customWidth="1"/>
    <col min="4367" max="4369" width="0" style="13" hidden="1" customWidth="1"/>
    <col min="4370" max="4370" width="15.1796875" style="13" customWidth="1"/>
    <col min="4371" max="4608" width="9.1796875" style="13"/>
    <col min="4609" max="4609" width="11.54296875" style="13" customWidth="1"/>
    <col min="4610" max="4610" width="49.1796875" style="13" customWidth="1"/>
    <col min="4611" max="4613" width="17.7265625" style="13" customWidth="1"/>
    <col min="4614" max="4614" width="11.7265625" style="13" customWidth="1"/>
    <col min="4615" max="4615" width="15.54296875" style="13" customWidth="1"/>
    <col min="4616" max="4616" width="13.81640625" style="13" customWidth="1"/>
    <col min="4617" max="4622" width="15.1796875" style="13" customWidth="1"/>
    <col min="4623" max="4625" width="0" style="13" hidden="1" customWidth="1"/>
    <col min="4626" max="4626" width="15.1796875" style="13" customWidth="1"/>
    <col min="4627" max="4864" width="9.1796875" style="13"/>
    <col min="4865" max="4865" width="11.54296875" style="13" customWidth="1"/>
    <col min="4866" max="4866" width="49.1796875" style="13" customWidth="1"/>
    <col min="4867" max="4869" width="17.7265625" style="13" customWidth="1"/>
    <col min="4870" max="4870" width="11.7265625" style="13" customWidth="1"/>
    <col min="4871" max="4871" width="15.54296875" style="13" customWidth="1"/>
    <col min="4872" max="4872" width="13.81640625" style="13" customWidth="1"/>
    <col min="4873" max="4878" width="15.1796875" style="13" customWidth="1"/>
    <col min="4879" max="4881" width="0" style="13" hidden="1" customWidth="1"/>
    <col min="4882" max="4882" width="15.1796875" style="13" customWidth="1"/>
    <col min="4883" max="5120" width="9.1796875" style="13"/>
    <col min="5121" max="5121" width="11.54296875" style="13" customWidth="1"/>
    <col min="5122" max="5122" width="49.1796875" style="13" customWidth="1"/>
    <col min="5123" max="5125" width="17.7265625" style="13" customWidth="1"/>
    <col min="5126" max="5126" width="11.7265625" style="13" customWidth="1"/>
    <col min="5127" max="5127" width="15.54296875" style="13" customWidth="1"/>
    <col min="5128" max="5128" width="13.81640625" style="13" customWidth="1"/>
    <col min="5129" max="5134" width="15.1796875" style="13" customWidth="1"/>
    <col min="5135" max="5137" width="0" style="13" hidden="1" customWidth="1"/>
    <col min="5138" max="5138" width="15.1796875" style="13" customWidth="1"/>
    <col min="5139" max="5376" width="9.1796875" style="13"/>
    <col min="5377" max="5377" width="11.54296875" style="13" customWidth="1"/>
    <col min="5378" max="5378" width="49.1796875" style="13" customWidth="1"/>
    <col min="5379" max="5381" width="17.7265625" style="13" customWidth="1"/>
    <col min="5382" max="5382" width="11.7265625" style="13" customWidth="1"/>
    <col min="5383" max="5383" width="15.54296875" style="13" customWidth="1"/>
    <col min="5384" max="5384" width="13.81640625" style="13" customWidth="1"/>
    <col min="5385" max="5390" width="15.1796875" style="13" customWidth="1"/>
    <col min="5391" max="5393" width="0" style="13" hidden="1" customWidth="1"/>
    <col min="5394" max="5394" width="15.1796875" style="13" customWidth="1"/>
    <col min="5395" max="5632" width="9.1796875" style="13"/>
    <col min="5633" max="5633" width="11.54296875" style="13" customWidth="1"/>
    <col min="5634" max="5634" width="49.1796875" style="13" customWidth="1"/>
    <col min="5635" max="5637" width="17.7265625" style="13" customWidth="1"/>
    <col min="5638" max="5638" width="11.7265625" style="13" customWidth="1"/>
    <col min="5639" max="5639" width="15.54296875" style="13" customWidth="1"/>
    <col min="5640" max="5640" width="13.81640625" style="13" customWidth="1"/>
    <col min="5641" max="5646" width="15.1796875" style="13" customWidth="1"/>
    <col min="5647" max="5649" width="0" style="13" hidden="1" customWidth="1"/>
    <col min="5650" max="5650" width="15.1796875" style="13" customWidth="1"/>
    <col min="5651" max="5888" width="9.1796875" style="13"/>
    <col min="5889" max="5889" width="11.54296875" style="13" customWidth="1"/>
    <col min="5890" max="5890" width="49.1796875" style="13" customWidth="1"/>
    <col min="5891" max="5893" width="17.7265625" style="13" customWidth="1"/>
    <col min="5894" max="5894" width="11.7265625" style="13" customWidth="1"/>
    <col min="5895" max="5895" width="15.54296875" style="13" customWidth="1"/>
    <col min="5896" max="5896" width="13.81640625" style="13" customWidth="1"/>
    <col min="5897" max="5902" width="15.1796875" style="13" customWidth="1"/>
    <col min="5903" max="5905" width="0" style="13" hidden="1" customWidth="1"/>
    <col min="5906" max="5906" width="15.1796875" style="13" customWidth="1"/>
    <col min="5907" max="6144" width="9.1796875" style="13"/>
    <col min="6145" max="6145" width="11.54296875" style="13" customWidth="1"/>
    <col min="6146" max="6146" width="49.1796875" style="13" customWidth="1"/>
    <col min="6147" max="6149" width="17.7265625" style="13" customWidth="1"/>
    <col min="6150" max="6150" width="11.7265625" style="13" customWidth="1"/>
    <col min="6151" max="6151" width="15.54296875" style="13" customWidth="1"/>
    <col min="6152" max="6152" width="13.81640625" style="13" customWidth="1"/>
    <col min="6153" max="6158" width="15.1796875" style="13" customWidth="1"/>
    <col min="6159" max="6161" width="0" style="13" hidden="1" customWidth="1"/>
    <col min="6162" max="6162" width="15.1796875" style="13" customWidth="1"/>
    <col min="6163" max="6400" width="9.1796875" style="13"/>
    <col min="6401" max="6401" width="11.54296875" style="13" customWidth="1"/>
    <col min="6402" max="6402" width="49.1796875" style="13" customWidth="1"/>
    <col min="6403" max="6405" width="17.7265625" style="13" customWidth="1"/>
    <col min="6406" max="6406" width="11.7265625" style="13" customWidth="1"/>
    <col min="6407" max="6407" width="15.54296875" style="13" customWidth="1"/>
    <col min="6408" max="6408" width="13.81640625" style="13" customWidth="1"/>
    <col min="6409" max="6414" width="15.1796875" style="13" customWidth="1"/>
    <col min="6415" max="6417" width="0" style="13" hidden="1" customWidth="1"/>
    <col min="6418" max="6418" width="15.1796875" style="13" customWidth="1"/>
    <col min="6419" max="6656" width="9.1796875" style="13"/>
    <col min="6657" max="6657" width="11.54296875" style="13" customWidth="1"/>
    <col min="6658" max="6658" width="49.1796875" style="13" customWidth="1"/>
    <col min="6659" max="6661" width="17.7265625" style="13" customWidth="1"/>
    <col min="6662" max="6662" width="11.7265625" style="13" customWidth="1"/>
    <col min="6663" max="6663" width="15.54296875" style="13" customWidth="1"/>
    <col min="6664" max="6664" width="13.81640625" style="13" customWidth="1"/>
    <col min="6665" max="6670" width="15.1796875" style="13" customWidth="1"/>
    <col min="6671" max="6673" width="0" style="13" hidden="1" customWidth="1"/>
    <col min="6674" max="6674" width="15.1796875" style="13" customWidth="1"/>
    <col min="6675" max="6912" width="9.1796875" style="13"/>
    <col min="6913" max="6913" width="11.54296875" style="13" customWidth="1"/>
    <col min="6914" max="6914" width="49.1796875" style="13" customWidth="1"/>
    <col min="6915" max="6917" width="17.7265625" style="13" customWidth="1"/>
    <col min="6918" max="6918" width="11.7265625" style="13" customWidth="1"/>
    <col min="6919" max="6919" width="15.54296875" style="13" customWidth="1"/>
    <col min="6920" max="6920" width="13.81640625" style="13" customWidth="1"/>
    <col min="6921" max="6926" width="15.1796875" style="13" customWidth="1"/>
    <col min="6927" max="6929" width="0" style="13" hidden="1" customWidth="1"/>
    <col min="6930" max="6930" width="15.1796875" style="13" customWidth="1"/>
    <col min="6931" max="7168" width="9.1796875" style="13"/>
    <col min="7169" max="7169" width="11.54296875" style="13" customWidth="1"/>
    <col min="7170" max="7170" width="49.1796875" style="13" customWidth="1"/>
    <col min="7171" max="7173" width="17.7265625" style="13" customWidth="1"/>
    <col min="7174" max="7174" width="11.7265625" style="13" customWidth="1"/>
    <col min="7175" max="7175" width="15.54296875" style="13" customWidth="1"/>
    <col min="7176" max="7176" width="13.81640625" style="13" customWidth="1"/>
    <col min="7177" max="7182" width="15.1796875" style="13" customWidth="1"/>
    <col min="7183" max="7185" width="0" style="13" hidden="1" customWidth="1"/>
    <col min="7186" max="7186" width="15.1796875" style="13" customWidth="1"/>
    <col min="7187" max="7424" width="9.1796875" style="13"/>
    <col min="7425" max="7425" width="11.54296875" style="13" customWidth="1"/>
    <col min="7426" max="7426" width="49.1796875" style="13" customWidth="1"/>
    <col min="7427" max="7429" width="17.7265625" style="13" customWidth="1"/>
    <col min="7430" max="7430" width="11.7265625" style="13" customWidth="1"/>
    <col min="7431" max="7431" width="15.54296875" style="13" customWidth="1"/>
    <col min="7432" max="7432" width="13.81640625" style="13" customWidth="1"/>
    <col min="7433" max="7438" width="15.1796875" style="13" customWidth="1"/>
    <col min="7439" max="7441" width="0" style="13" hidden="1" customWidth="1"/>
    <col min="7442" max="7442" width="15.1796875" style="13" customWidth="1"/>
    <col min="7443" max="7680" width="9.1796875" style="13"/>
    <col min="7681" max="7681" width="11.54296875" style="13" customWidth="1"/>
    <col min="7682" max="7682" width="49.1796875" style="13" customWidth="1"/>
    <col min="7683" max="7685" width="17.7265625" style="13" customWidth="1"/>
    <col min="7686" max="7686" width="11.7265625" style="13" customWidth="1"/>
    <col min="7687" max="7687" width="15.54296875" style="13" customWidth="1"/>
    <col min="7688" max="7688" width="13.81640625" style="13" customWidth="1"/>
    <col min="7689" max="7694" width="15.1796875" style="13" customWidth="1"/>
    <col min="7695" max="7697" width="0" style="13" hidden="1" customWidth="1"/>
    <col min="7698" max="7698" width="15.1796875" style="13" customWidth="1"/>
    <col min="7699" max="7936" width="9.1796875" style="13"/>
    <col min="7937" max="7937" width="11.54296875" style="13" customWidth="1"/>
    <col min="7938" max="7938" width="49.1796875" style="13" customWidth="1"/>
    <col min="7939" max="7941" width="17.7265625" style="13" customWidth="1"/>
    <col min="7942" max="7942" width="11.7265625" style="13" customWidth="1"/>
    <col min="7943" max="7943" width="15.54296875" style="13" customWidth="1"/>
    <col min="7944" max="7944" width="13.81640625" style="13" customWidth="1"/>
    <col min="7945" max="7950" width="15.1796875" style="13" customWidth="1"/>
    <col min="7951" max="7953" width="0" style="13" hidden="1" customWidth="1"/>
    <col min="7954" max="7954" width="15.1796875" style="13" customWidth="1"/>
    <col min="7955" max="8192" width="9.1796875" style="13"/>
    <col min="8193" max="8193" width="11.54296875" style="13" customWidth="1"/>
    <col min="8194" max="8194" width="49.1796875" style="13" customWidth="1"/>
    <col min="8195" max="8197" width="17.7265625" style="13" customWidth="1"/>
    <col min="8198" max="8198" width="11.7265625" style="13" customWidth="1"/>
    <col min="8199" max="8199" width="15.54296875" style="13" customWidth="1"/>
    <col min="8200" max="8200" width="13.81640625" style="13" customWidth="1"/>
    <col min="8201" max="8206" width="15.1796875" style="13" customWidth="1"/>
    <col min="8207" max="8209" width="0" style="13" hidden="1" customWidth="1"/>
    <col min="8210" max="8210" width="15.1796875" style="13" customWidth="1"/>
    <col min="8211" max="8448" width="9.1796875" style="13"/>
    <col min="8449" max="8449" width="11.54296875" style="13" customWidth="1"/>
    <col min="8450" max="8450" width="49.1796875" style="13" customWidth="1"/>
    <col min="8451" max="8453" width="17.7265625" style="13" customWidth="1"/>
    <col min="8454" max="8454" width="11.7265625" style="13" customWidth="1"/>
    <col min="8455" max="8455" width="15.54296875" style="13" customWidth="1"/>
    <col min="8456" max="8456" width="13.81640625" style="13" customWidth="1"/>
    <col min="8457" max="8462" width="15.1796875" style="13" customWidth="1"/>
    <col min="8463" max="8465" width="0" style="13" hidden="1" customWidth="1"/>
    <col min="8466" max="8466" width="15.1796875" style="13" customWidth="1"/>
    <col min="8467" max="8704" width="9.1796875" style="13"/>
    <col min="8705" max="8705" width="11.54296875" style="13" customWidth="1"/>
    <col min="8706" max="8706" width="49.1796875" style="13" customWidth="1"/>
    <col min="8707" max="8709" width="17.7265625" style="13" customWidth="1"/>
    <col min="8710" max="8710" width="11.7265625" style="13" customWidth="1"/>
    <col min="8711" max="8711" width="15.54296875" style="13" customWidth="1"/>
    <col min="8712" max="8712" width="13.81640625" style="13" customWidth="1"/>
    <col min="8713" max="8718" width="15.1796875" style="13" customWidth="1"/>
    <col min="8719" max="8721" width="0" style="13" hidden="1" customWidth="1"/>
    <col min="8722" max="8722" width="15.1796875" style="13" customWidth="1"/>
    <col min="8723" max="8960" width="9.1796875" style="13"/>
    <col min="8961" max="8961" width="11.54296875" style="13" customWidth="1"/>
    <col min="8962" max="8962" width="49.1796875" style="13" customWidth="1"/>
    <col min="8963" max="8965" width="17.7265625" style="13" customWidth="1"/>
    <col min="8966" max="8966" width="11.7265625" style="13" customWidth="1"/>
    <col min="8967" max="8967" width="15.54296875" style="13" customWidth="1"/>
    <col min="8968" max="8968" width="13.81640625" style="13" customWidth="1"/>
    <col min="8969" max="8974" width="15.1796875" style="13" customWidth="1"/>
    <col min="8975" max="8977" width="0" style="13" hidden="1" customWidth="1"/>
    <col min="8978" max="8978" width="15.1796875" style="13" customWidth="1"/>
    <col min="8979" max="9216" width="9.1796875" style="13"/>
    <col min="9217" max="9217" width="11.54296875" style="13" customWidth="1"/>
    <col min="9218" max="9218" width="49.1796875" style="13" customWidth="1"/>
    <col min="9219" max="9221" width="17.7265625" style="13" customWidth="1"/>
    <col min="9222" max="9222" width="11.7265625" style="13" customWidth="1"/>
    <col min="9223" max="9223" width="15.54296875" style="13" customWidth="1"/>
    <col min="9224" max="9224" width="13.81640625" style="13" customWidth="1"/>
    <col min="9225" max="9230" width="15.1796875" style="13" customWidth="1"/>
    <col min="9231" max="9233" width="0" style="13" hidden="1" customWidth="1"/>
    <col min="9234" max="9234" width="15.1796875" style="13" customWidth="1"/>
    <col min="9235" max="9472" width="9.1796875" style="13"/>
    <col min="9473" max="9473" width="11.54296875" style="13" customWidth="1"/>
    <col min="9474" max="9474" width="49.1796875" style="13" customWidth="1"/>
    <col min="9475" max="9477" width="17.7265625" style="13" customWidth="1"/>
    <col min="9478" max="9478" width="11.7265625" style="13" customWidth="1"/>
    <col min="9479" max="9479" width="15.54296875" style="13" customWidth="1"/>
    <col min="9480" max="9480" width="13.81640625" style="13" customWidth="1"/>
    <col min="9481" max="9486" width="15.1796875" style="13" customWidth="1"/>
    <col min="9487" max="9489" width="0" style="13" hidden="1" customWidth="1"/>
    <col min="9490" max="9490" width="15.1796875" style="13" customWidth="1"/>
    <col min="9491" max="9728" width="9.1796875" style="13"/>
    <col min="9729" max="9729" width="11.54296875" style="13" customWidth="1"/>
    <col min="9730" max="9730" width="49.1796875" style="13" customWidth="1"/>
    <col min="9731" max="9733" width="17.7265625" style="13" customWidth="1"/>
    <col min="9734" max="9734" width="11.7265625" style="13" customWidth="1"/>
    <col min="9735" max="9735" width="15.54296875" style="13" customWidth="1"/>
    <col min="9736" max="9736" width="13.81640625" style="13" customWidth="1"/>
    <col min="9737" max="9742" width="15.1796875" style="13" customWidth="1"/>
    <col min="9743" max="9745" width="0" style="13" hidden="1" customWidth="1"/>
    <col min="9746" max="9746" width="15.1796875" style="13" customWidth="1"/>
    <col min="9747" max="9984" width="9.1796875" style="13"/>
    <col min="9985" max="9985" width="11.54296875" style="13" customWidth="1"/>
    <col min="9986" max="9986" width="49.1796875" style="13" customWidth="1"/>
    <col min="9987" max="9989" width="17.7265625" style="13" customWidth="1"/>
    <col min="9990" max="9990" width="11.7265625" style="13" customWidth="1"/>
    <col min="9991" max="9991" width="15.54296875" style="13" customWidth="1"/>
    <col min="9992" max="9992" width="13.81640625" style="13" customWidth="1"/>
    <col min="9993" max="9998" width="15.1796875" style="13" customWidth="1"/>
    <col min="9999" max="10001" width="0" style="13" hidden="1" customWidth="1"/>
    <col min="10002" max="10002" width="15.1796875" style="13" customWidth="1"/>
    <col min="10003" max="10240" width="9.1796875" style="13"/>
    <col min="10241" max="10241" width="11.54296875" style="13" customWidth="1"/>
    <col min="10242" max="10242" width="49.1796875" style="13" customWidth="1"/>
    <col min="10243" max="10245" width="17.7265625" style="13" customWidth="1"/>
    <col min="10246" max="10246" width="11.7265625" style="13" customWidth="1"/>
    <col min="10247" max="10247" width="15.54296875" style="13" customWidth="1"/>
    <col min="10248" max="10248" width="13.81640625" style="13" customWidth="1"/>
    <col min="10249" max="10254" width="15.1796875" style="13" customWidth="1"/>
    <col min="10255" max="10257" width="0" style="13" hidden="1" customWidth="1"/>
    <col min="10258" max="10258" width="15.1796875" style="13" customWidth="1"/>
    <col min="10259" max="10496" width="9.1796875" style="13"/>
    <col min="10497" max="10497" width="11.54296875" style="13" customWidth="1"/>
    <col min="10498" max="10498" width="49.1796875" style="13" customWidth="1"/>
    <col min="10499" max="10501" width="17.7265625" style="13" customWidth="1"/>
    <col min="10502" max="10502" width="11.7265625" style="13" customWidth="1"/>
    <col min="10503" max="10503" width="15.54296875" style="13" customWidth="1"/>
    <col min="10504" max="10504" width="13.81640625" style="13" customWidth="1"/>
    <col min="10505" max="10510" width="15.1796875" style="13" customWidth="1"/>
    <col min="10511" max="10513" width="0" style="13" hidden="1" customWidth="1"/>
    <col min="10514" max="10514" width="15.1796875" style="13" customWidth="1"/>
    <col min="10515" max="10752" width="9.1796875" style="13"/>
    <col min="10753" max="10753" width="11.54296875" style="13" customWidth="1"/>
    <col min="10754" max="10754" width="49.1796875" style="13" customWidth="1"/>
    <col min="10755" max="10757" width="17.7265625" style="13" customWidth="1"/>
    <col min="10758" max="10758" width="11.7265625" style="13" customWidth="1"/>
    <col min="10759" max="10759" width="15.54296875" style="13" customWidth="1"/>
    <col min="10760" max="10760" width="13.81640625" style="13" customWidth="1"/>
    <col min="10761" max="10766" width="15.1796875" style="13" customWidth="1"/>
    <col min="10767" max="10769" width="0" style="13" hidden="1" customWidth="1"/>
    <col min="10770" max="10770" width="15.1796875" style="13" customWidth="1"/>
    <col min="10771" max="11008" width="9.1796875" style="13"/>
    <col min="11009" max="11009" width="11.54296875" style="13" customWidth="1"/>
    <col min="11010" max="11010" width="49.1796875" style="13" customWidth="1"/>
    <col min="11011" max="11013" width="17.7265625" style="13" customWidth="1"/>
    <col min="11014" max="11014" width="11.7265625" style="13" customWidth="1"/>
    <col min="11015" max="11015" width="15.54296875" style="13" customWidth="1"/>
    <col min="11016" max="11016" width="13.81640625" style="13" customWidth="1"/>
    <col min="11017" max="11022" width="15.1796875" style="13" customWidth="1"/>
    <col min="11023" max="11025" width="0" style="13" hidden="1" customWidth="1"/>
    <col min="11026" max="11026" width="15.1796875" style="13" customWidth="1"/>
    <col min="11027" max="11264" width="9.1796875" style="13"/>
    <col min="11265" max="11265" width="11.54296875" style="13" customWidth="1"/>
    <col min="11266" max="11266" width="49.1796875" style="13" customWidth="1"/>
    <col min="11267" max="11269" width="17.7265625" style="13" customWidth="1"/>
    <col min="11270" max="11270" width="11.7265625" style="13" customWidth="1"/>
    <col min="11271" max="11271" width="15.54296875" style="13" customWidth="1"/>
    <col min="11272" max="11272" width="13.81640625" style="13" customWidth="1"/>
    <col min="11273" max="11278" width="15.1796875" style="13" customWidth="1"/>
    <col min="11279" max="11281" width="0" style="13" hidden="1" customWidth="1"/>
    <col min="11282" max="11282" width="15.1796875" style="13" customWidth="1"/>
    <col min="11283" max="11520" width="9.1796875" style="13"/>
    <col min="11521" max="11521" width="11.54296875" style="13" customWidth="1"/>
    <col min="11522" max="11522" width="49.1796875" style="13" customWidth="1"/>
    <col min="11523" max="11525" width="17.7265625" style="13" customWidth="1"/>
    <col min="11526" max="11526" width="11.7265625" style="13" customWidth="1"/>
    <col min="11527" max="11527" width="15.54296875" style="13" customWidth="1"/>
    <col min="11528" max="11528" width="13.81640625" style="13" customWidth="1"/>
    <col min="11529" max="11534" width="15.1796875" style="13" customWidth="1"/>
    <col min="11535" max="11537" width="0" style="13" hidden="1" customWidth="1"/>
    <col min="11538" max="11538" width="15.1796875" style="13" customWidth="1"/>
    <col min="11539" max="11776" width="9.1796875" style="13"/>
    <col min="11777" max="11777" width="11.54296875" style="13" customWidth="1"/>
    <col min="11778" max="11778" width="49.1796875" style="13" customWidth="1"/>
    <col min="11779" max="11781" width="17.7265625" style="13" customWidth="1"/>
    <col min="11782" max="11782" width="11.7265625" style="13" customWidth="1"/>
    <col min="11783" max="11783" width="15.54296875" style="13" customWidth="1"/>
    <col min="11784" max="11784" width="13.81640625" style="13" customWidth="1"/>
    <col min="11785" max="11790" width="15.1796875" style="13" customWidth="1"/>
    <col min="11791" max="11793" width="0" style="13" hidden="1" customWidth="1"/>
    <col min="11794" max="11794" width="15.1796875" style="13" customWidth="1"/>
    <col min="11795" max="12032" width="9.1796875" style="13"/>
    <col min="12033" max="12033" width="11.54296875" style="13" customWidth="1"/>
    <col min="12034" max="12034" width="49.1796875" style="13" customWidth="1"/>
    <col min="12035" max="12037" width="17.7265625" style="13" customWidth="1"/>
    <col min="12038" max="12038" width="11.7265625" style="13" customWidth="1"/>
    <col min="12039" max="12039" width="15.54296875" style="13" customWidth="1"/>
    <col min="12040" max="12040" width="13.81640625" style="13" customWidth="1"/>
    <col min="12041" max="12046" width="15.1796875" style="13" customWidth="1"/>
    <col min="12047" max="12049" width="0" style="13" hidden="1" customWidth="1"/>
    <col min="12050" max="12050" width="15.1796875" style="13" customWidth="1"/>
    <col min="12051" max="12288" width="9.1796875" style="13"/>
    <col min="12289" max="12289" width="11.54296875" style="13" customWidth="1"/>
    <col min="12290" max="12290" width="49.1796875" style="13" customWidth="1"/>
    <col min="12291" max="12293" width="17.7265625" style="13" customWidth="1"/>
    <col min="12294" max="12294" width="11.7265625" style="13" customWidth="1"/>
    <col min="12295" max="12295" width="15.54296875" style="13" customWidth="1"/>
    <col min="12296" max="12296" width="13.81640625" style="13" customWidth="1"/>
    <col min="12297" max="12302" width="15.1796875" style="13" customWidth="1"/>
    <col min="12303" max="12305" width="0" style="13" hidden="1" customWidth="1"/>
    <col min="12306" max="12306" width="15.1796875" style="13" customWidth="1"/>
    <col min="12307" max="12544" width="9.1796875" style="13"/>
    <col min="12545" max="12545" width="11.54296875" style="13" customWidth="1"/>
    <col min="12546" max="12546" width="49.1796875" style="13" customWidth="1"/>
    <col min="12547" max="12549" width="17.7265625" style="13" customWidth="1"/>
    <col min="12550" max="12550" width="11.7265625" style="13" customWidth="1"/>
    <col min="12551" max="12551" width="15.54296875" style="13" customWidth="1"/>
    <col min="12552" max="12552" width="13.81640625" style="13" customWidth="1"/>
    <col min="12553" max="12558" width="15.1796875" style="13" customWidth="1"/>
    <col min="12559" max="12561" width="0" style="13" hidden="1" customWidth="1"/>
    <col min="12562" max="12562" width="15.1796875" style="13" customWidth="1"/>
    <col min="12563" max="12800" width="9.1796875" style="13"/>
    <col min="12801" max="12801" width="11.54296875" style="13" customWidth="1"/>
    <col min="12802" max="12802" width="49.1796875" style="13" customWidth="1"/>
    <col min="12803" max="12805" width="17.7265625" style="13" customWidth="1"/>
    <col min="12806" max="12806" width="11.7265625" style="13" customWidth="1"/>
    <col min="12807" max="12807" width="15.54296875" style="13" customWidth="1"/>
    <col min="12808" max="12808" width="13.81640625" style="13" customWidth="1"/>
    <col min="12809" max="12814" width="15.1796875" style="13" customWidth="1"/>
    <col min="12815" max="12817" width="0" style="13" hidden="1" customWidth="1"/>
    <col min="12818" max="12818" width="15.1796875" style="13" customWidth="1"/>
    <col min="12819" max="13056" width="9.1796875" style="13"/>
    <col min="13057" max="13057" width="11.54296875" style="13" customWidth="1"/>
    <col min="13058" max="13058" width="49.1796875" style="13" customWidth="1"/>
    <col min="13059" max="13061" width="17.7265625" style="13" customWidth="1"/>
    <col min="13062" max="13062" width="11.7265625" style="13" customWidth="1"/>
    <col min="13063" max="13063" width="15.54296875" style="13" customWidth="1"/>
    <col min="13064" max="13064" width="13.81640625" style="13" customWidth="1"/>
    <col min="13065" max="13070" width="15.1796875" style="13" customWidth="1"/>
    <col min="13071" max="13073" width="0" style="13" hidden="1" customWidth="1"/>
    <col min="13074" max="13074" width="15.1796875" style="13" customWidth="1"/>
    <col min="13075" max="13312" width="9.1796875" style="13"/>
    <col min="13313" max="13313" width="11.54296875" style="13" customWidth="1"/>
    <col min="13314" max="13314" width="49.1796875" style="13" customWidth="1"/>
    <col min="13315" max="13317" width="17.7265625" style="13" customWidth="1"/>
    <col min="13318" max="13318" width="11.7265625" style="13" customWidth="1"/>
    <col min="13319" max="13319" width="15.54296875" style="13" customWidth="1"/>
    <col min="13320" max="13320" width="13.81640625" style="13" customWidth="1"/>
    <col min="13321" max="13326" width="15.1796875" style="13" customWidth="1"/>
    <col min="13327" max="13329" width="0" style="13" hidden="1" customWidth="1"/>
    <col min="13330" max="13330" width="15.1796875" style="13" customWidth="1"/>
    <col min="13331" max="13568" width="9.1796875" style="13"/>
    <col min="13569" max="13569" width="11.54296875" style="13" customWidth="1"/>
    <col min="13570" max="13570" width="49.1796875" style="13" customWidth="1"/>
    <col min="13571" max="13573" width="17.7265625" style="13" customWidth="1"/>
    <col min="13574" max="13574" width="11.7265625" style="13" customWidth="1"/>
    <col min="13575" max="13575" width="15.54296875" style="13" customWidth="1"/>
    <col min="13576" max="13576" width="13.81640625" style="13" customWidth="1"/>
    <col min="13577" max="13582" width="15.1796875" style="13" customWidth="1"/>
    <col min="13583" max="13585" width="0" style="13" hidden="1" customWidth="1"/>
    <col min="13586" max="13586" width="15.1796875" style="13" customWidth="1"/>
    <col min="13587" max="13824" width="9.1796875" style="13"/>
    <col min="13825" max="13825" width="11.54296875" style="13" customWidth="1"/>
    <col min="13826" max="13826" width="49.1796875" style="13" customWidth="1"/>
    <col min="13827" max="13829" width="17.7265625" style="13" customWidth="1"/>
    <col min="13830" max="13830" width="11.7265625" style="13" customWidth="1"/>
    <col min="13831" max="13831" width="15.54296875" style="13" customWidth="1"/>
    <col min="13832" max="13832" width="13.81640625" style="13" customWidth="1"/>
    <col min="13833" max="13838" width="15.1796875" style="13" customWidth="1"/>
    <col min="13839" max="13841" width="0" style="13" hidden="1" customWidth="1"/>
    <col min="13842" max="13842" width="15.1796875" style="13" customWidth="1"/>
    <col min="13843" max="14080" width="9.1796875" style="13"/>
    <col min="14081" max="14081" width="11.54296875" style="13" customWidth="1"/>
    <col min="14082" max="14082" width="49.1796875" style="13" customWidth="1"/>
    <col min="14083" max="14085" width="17.7265625" style="13" customWidth="1"/>
    <col min="14086" max="14086" width="11.7265625" style="13" customWidth="1"/>
    <col min="14087" max="14087" width="15.54296875" style="13" customWidth="1"/>
    <col min="14088" max="14088" width="13.81640625" style="13" customWidth="1"/>
    <col min="14089" max="14094" width="15.1796875" style="13" customWidth="1"/>
    <col min="14095" max="14097" width="0" style="13" hidden="1" customWidth="1"/>
    <col min="14098" max="14098" width="15.1796875" style="13" customWidth="1"/>
    <col min="14099" max="14336" width="9.1796875" style="13"/>
    <col min="14337" max="14337" width="11.54296875" style="13" customWidth="1"/>
    <col min="14338" max="14338" width="49.1796875" style="13" customWidth="1"/>
    <col min="14339" max="14341" width="17.7265625" style="13" customWidth="1"/>
    <col min="14342" max="14342" width="11.7265625" style="13" customWidth="1"/>
    <col min="14343" max="14343" width="15.54296875" style="13" customWidth="1"/>
    <col min="14344" max="14344" width="13.81640625" style="13" customWidth="1"/>
    <col min="14345" max="14350" width="15.1796875" style="13" customWidth="1"/>
    <col min="14351" max="14353" width="0" style="13" hidden="1" customWidth="1"/>
    <col min="14354" max="14354" width="15.1796875" style="13" customWidth="1"/>
    <col min="14355" max="14592" width="9.1796875" style="13"/>
    <col min="14593" max="14593" width="11.54296875" style="13" customWidth="1"/>
    <col min="14594" max="14594" width="49.1796875" style="13" customWidth="1"/>
    <col min="14595" max="14597" width="17.7265625" style="13" customWidth="1"/>
    <col min="14598" max="14598" width="11.7265625" style="13" customWidth="1"/>
    <col min="14599" max="14599" width="15.54296875" style="13" customWidth="1"/>
    <col min="14600" max="14600" width="13.81640625" style="13" customWidth="1"/>
    <col min="14601" max="14606" width="15.1796875" style="13" customWidth="1"/>
    <col min="14607" max="14609" width="0" style="13" hidden="1" customWidth="1"/>
    <col min="14610" max="14610" width="15.1796875" style="13" customWidth="1"/>
    <col min="14611" max="14848" width="9.1796875" style="13"/>
    <col min="14849" max="14849" width="11.54296875" style="13" customWidth="1"/>
    <col min="14850" max="14850" width="49.1796875" style="13" customWidth="1"/>
    <col min="14851" max="14853" width="17.7265625" style="13" customWidth="1"/>
    <col min="14854" max="14854" width="11.7265625" style="13" customWidth="1"/>
    <col min="14855" max="14855" width="15.54296875" style="13" customWidth="1"/>
    <col min="14856" max="14856" width="13.81640625" style="13" customWidth="1"/>
    <col min="14857" max="14862" width="15.1796875" style="13" customWidth="1"/>
    <col min="14863" max="14865" width="0" style="13" hidden="1" customWidth="1"/>
    <col min="14866" max="14866" width="15.1796875" style="13" customWidth="1"/>
    <col min="14867" max="15104" width="9.1796875" style="13"/>
    <col min="15105" max="15105" width="11.54296875" style="13" customWidth="1"/>
    <col min="15106" max="15106" width="49.1796875" style="13" customWidth="1"/>
    <col min="15107" max="15109" width="17.7265625" style="13" customWidth="1"/>
    <col min="15110" max="15110" width="11.7265625" style="13" customWidth="1"/>
    <col min="15111" max="15111" width="15.54296875" style="13" customWidth="1"/>
    <col min="15112" max="15112" width="13.81640625" style="13" customWidth="1"/>
    <col min="15113" max="15118" width="15.1796875" style="13" customWidth="1"/>
    <col min="15119" max="15121" width="0" style="13" hidden="1" customWidth="1"/>
    <col min="15122" max="15122" width="15.1796875" style="13" customWidth="1"/>
    <col min="15123" max="15360" width="9.1796875" style="13"/>
    <col min="15361" max="15361" width="11.54296875" style="13" customWidth="1"/>
    <col min="15362" max="15362" width="49.1796875" style="13" customWidth="1"/>
    <col min="15363" max="15365" width="17.7265625" style="13" customWidth="1"/>
    <col min="15366" max="15366" width="11.7265625" style="13" customWidth="1"/>
    <col min="15367" max="15367" width="15.54296875" style="13" customWidth="1"/>
    <col min="15368" max="15368" width="13.81640625" style="13" customWidth="1"/>
    <col min="15369" max="15374" width="15.1796875" style="13" customWidth="1"/>
    <col min="15375" max="15377" width="0" style="13" hidden="1" customWidth="1"/>
    <col min="15378" max="15378" width="15.1796875" style="13" customWidth="1"/>
    <col min="15379" max="15616" width="9.1796875" style="13"/>
    <col min="15617" max="15617" width="11.54296875" style="13" customWidth="1"/>
    <col min="15618" max="15618" width="49.1796875" style="13" customWidth="1"/>
    <col min="15619" max="15621" width="17.7265625" style="13" customWidth="1"/>
    <col min="15622" max="15622" width="11.7265625" style="13" customWidth="1"/>
    <col min="15623" max="15623" width="15.54296875" style="13" customWidth="1"/>
    <col min="15624" max="15624" width="13.81640625" style="13" customWidth="1"/>
    <col min="15625" max="15630" width="15.1796875" style="13" customWidth="1"/>
    <col min="15631" max="15633" width="0" style="13" hidden="1" customWidth="1"/>
    <col min="15634" max="15634" width="15.1796875" style="13" customWidth="1"/>
    <col min="15635" max="15872" width="9.1796875" style="13"/>
    <col min="15873" max="15873" width="11.54296875" style="13" customWidth="1"/>
    <col min="15874" max="15874" width="49.1796875" style="13" customWidth="1"/>
    <col min="15875" max="15877" width="17.7265625" style="13" customWidth="1"/>
    <col min="15878" max="15878" width="11.7265625" style="13" customWidth="1"/>
    <col min="15879" max="15879" width="15.54296875" style="13" customWidth="1"/>
    <col min="15880" max="15880" width="13.81640625" style="13" customWidth="1"/>
    <col min="15881" max="15886" width="15.1796875" style="13" customWidth="1"/>
    <col min="15887" max="15889" width="0" style="13" hidden="1" customWidth="1"/>
    <col min="15890" max="15890" width="15.1796875" style="13" customWidth="1"/>
    <col min="15891" max="16128" width="9.1796875" style="13"/>
    <col min="16129" max="16129" width="11.54296875" style="13" customWidth="1"/>
    <col min="16130" max="16130" width="49.1796875" style="13" customWidth="1"/>
    <col min="16131" max="16133" width="17.7265625" style="13" customWidth="1"/>
    <col min="16134" max="16134" width="11.7265625" style="13" customWidth="1"/>
    <col min="16135" max="16135" width="15.54296875" style="13" customWidth="1"/>
    <col min="16136" max="16136" width="13.81640625" style="13" customWidth="1"/>
    <col min="16137" max="16142" width="15.1796875" style="13" customWidth="1"/>
    <col min="16143" max="16145" width="0" style="13" hidden="1" customWidth="1"/>
    <col min="16146" max="16146" width="15.1796875" style="13" customWidth="1"/>
    <col min="16147" max="16384" width="9.1796875" style="13"/>
  </cols>
  <sheetData>
    <row r="1" spans="1:42" ht="32.25" customHeight="1" x14ac:dyDescent="0.3">
      <c r="A1" s="455" t="s">
        <v>75</v>
      </c>
      <c r="B1" s="455"/>
      <c r="C1" s="455"/>
      <c r="D1" s="455"/>
      <c r="E1" s="455"/>
      <c r="F1" s="455"/>
      <c r="G1" s="455"/>
      <c r="H1" s="12"/>
      <c r="I1" s="12"/>
    </row>
    <row r="2" spans="1:42" ht="20" x14ac:dyDescent="0.3">
      <c r="A2" s="456" t="s">
        <v>266</v>
      </c>
      <c r="B2" s="456"/>
      <c r="C2" s="456"/>
      <c r="D2" s="456"/>
      <c r="E2" s="456"/>
      <c r="F2" s="456"/>
      <c r="G2" s="456"/>
      <c r="H2" s="12"/>
      <c r="I2" s="12"/>
    </row>
    <row r="4" spans="1:42" ht="20" x14ac:dyDescent="0.3">
      <c r="A4" s="457" t="s">
        <v>76</v>
      </c>
      <c r="B4" s="457"/>
      <c r="C4" s="457"/>
      <c r="D4" s="457"/>
      <c r="E4" s="457"/>
      <c r="F4" s="457"/>
      <c r="G4" s="457"/>
    </row>
    <row r="5" spans="1:42" s="15" customFormat="1" x14ac:dyDescent="0.3">
      <c r="A5" s="14"/>
      <c r="D5" s="16"/>
      <c r="E5" s="16"/>
      <c r="F5" s="16"/>
    </row>
    <row r="6" spans="1:42" ht="15.75" customHeight="1" x14ac:dyDescent="0.3">
      <c r="A6" s="466" t="s">
        <v>10</v>
      </c>
      <c r="B6" s="467"/>
      <c r="C6" s="473" t="s">
        <v>293</v>
      </c>
      <c r="D6" s="447" t="s">
        <v>264</v>
      </c>
      <c r="E6" s="475" t="s">
        <v>287</v>
      </c>
      <c r="F6" s="475" t="s">
        <v>48</v>
      </c>
      <c r="G6" s="475" t="s">
        <v>48</v>
      </c>
    </row>
    <row r="7" spans="1:42" ht="38.25" customHeight="1" x14ac:dyDescent="0.3">
      <c r="A7" s="468"/>
      <c r="B7" s="469"/>
      <c r="C7" s="474"/>
      <c r="D7" s="448"/>
      <c r="E7" s="476"/>
      <c r="F7" s="476"/>
      <c r="G7" s="476"/>
    </row>
    <row r="8" spans="1:42" s="19" customFormat="1" ht="11.5" x14ac:dyDescent="0.25">
      <c r="A8" s="441">
        <v>1</v>
      </c>
      <c r="B8" s="441"/>
      <c r="C8" s="17">
        <v>2</v>
      </c>
      <c r="D8" s="18">
        <v>3</v>
      </c>
      <c r="E8" s="18">
        <v>4</v>
      </c>
      <c r="F8" s="18" t="s">
        <v>71</v>
      </c>
      <c r="G8" s="18" t="s">
        <v>70</v>
      </c>
    </row>
    <row r="9" spans="1:42" s="19" customFormat="1" ht="17.5" x14ac:dyDescent="0.25">
      <c r="A9" s="444" t="s">
        <v>111</v>
      </c>
      <c r="B9" s="444"/>
      <c r="C9" s="33">
        <f>C10+C13+C15+C18+C22</f>
        <v>2221533.13</v>
      </c>
      <c r="D9" s="33">
        <f t="shared" ref="D9:E9" si="0">D10+D13+D15+D18+D22</f>
        <v>2175549.56</v>
      </c>
      <c r="E9" s="33">
        <f t="shared" si="0"/>
        <v>2801190.1799999997</v>
      </c>
      <c r="F9" s="33">
        <f t="shared" ref="F9:F23" si="1">E9/C9*100</f>
        <v>126.09265836157032</v>
      </c>
      <c r="G9" s="61">
        <f>E9/D9*100</f>
        <v>128.75781970234684</v>
      </c>
    </row>
    <row r="10" spans="1:42" s="19" customFormat="1" ht="20.25" customHeight="1" x14ac:dyDescent="0.25">
      <c r="A10" s="118" t="s">
        <v>189</v>
      </c>
      <c r="B10" s="119" t="s">
        <v>190</v>
      </c>
      <c r="C10" s="120">
        <f>SUM(C11,C12)</f>
        <v>22645.279999999999</v>
      </c>
      <c r="D10" s="120">
        <f t="shared" ref="D10:E10" si="2">SUM(D11,D12)</f>
        <v>17985.61</v>
      </c>
      <c r="E10" s="120">
        <f t="shared" si="2"/>
        <v>22256.44</v>
      </c>
      <c r="F10" s="121">
        <f t="shared" si="1"/>
        <v>98.282909286173535</v>
      </c>
      <c r="G10" s="122">
        <f>E10/D10*100</f>
        <v>123.7458167946486</v>
      </c>
    </row>
    <row r="11" spans="1:42" s="19" customFormat="1" ht="28.5" customHeight="1" x14ac:dyDescent="0.25">
      <c r="A11" s="117" t="s">
        <v>191</v>
      </c>
      <c r="B11" s="123" t="s">
        <v>192</v>
      </c>
      <c r="C11" s="130">
        <v>20980.66</v>
      </c>
      <c r="D11" s="130">
        <v>17985.61</v>
      </c>
      <c r="E11" s="130">
        <v>22256.44</v>
      </c>
      <c r="F11" s="27">
        <f t="shared" si="1"/>
        <v>106.08074293182388</v>
      </c>
      <c r="G11" s="112">
        <f t="shared" ref="G11:G23" si="3">E11/D11*100</f>
        <v>123.7458167946486</v>
      </c>
    </row>
    <row r="12" spans="1:42" ht="28.5" customHeight="1" x14ac:dyDescent="0.3">
      <c r="A12" s="116" t="s">
        <v>193</v>
      </c>
      <c r="B12" s="113" t="s">
        <v>194</v>
      </c>
      <c r="C12" s="26">
        <v>1664.62</v>
      </c>
      <c r="D12" s="26"/>
      <c r="E12" s="26">
        <v>0</v>
      </c>
      <c r="F12" s="54" t="s">
        <v>229</v>
      </c>
      <c r="G12" s="108" t="e">
        <f>E12/D12*100</f>
        <v>#DIV/0!</v>
      </c>
    </row>
    <row r="13" spans="1:42" ht="27" customHeight="1" x14ac:dyDescent="0.3">
      <c r="A13" s="124" t="s">
        <v>195</v>
      </c>
      <c r="B13" s="125" t="s">
        <v>196</v>
      </c>
      <c r="C13" s="72">
        <f>C14</f>
        <v>650.29999999999995</v>
      </c>
      <c r="D13" s="72">
        <f t="shared" ref="D13:E13" si="4">D14</f>
        <v>600.70000000000005</v>
      </c>
      <c r="E13" s="72">
        <f t="shared" si="4"/>
        <v>371.6</v>
      </c>
      <c r="F13" s="72">
        <f t="shared" si="1"/>
        <v>57.142857142857153</v>
      </c>
      <c r="G13" s="126">
        <f>E13/D13*100</f>
        <v>61.861161977692689</v>
      </c>
    </row>
    <row r="14" spans="1:42" ht="27" customHeight="1" x14ac:dyDescent="0.3">
      <c r="A14" s="116" t="s">
        <v>197</v>
      </c>
      <c r="B14" s="114" t="s">
        <v>198</v>
      </c>
      <c r="C14" s="50">
        <v>650.29999999999995</v>
      </c>
      <c r="D14" s="21">
        <v>600.70000000000005</v>
      </c>
      <c r="E14" s="50">
        <v>371.6</v>
      </c>
      <c r="F14" s="54">
        <f t="shared" si="1"/>
        <v>57.142857142857153</v>
      </c>
      <c r="G14" s="108">
        <f>E14/D14*100</f>
        <v>61.861161977692689</v>
      </c>
    </row>
    <row r="15" spans="1:42" s="24" customFormat="1" ht="28.5" customHeight="1" x14ac:dyDescent="0.3">
      <c r="A15" s="124" t="s">
        <v>199</v>
      </c>
      <c r="B15" s="139" t="s">
        <v>200</v>
      </c>
      <c r="C15" s="71">
        <f>SUM(C16,C17)</f>
        <v>247363.63999999998</v>
      </c>
      <c r="D15" s="71">
        <f t="shared" ref="D15:E15" si="5">SUM(D16,D17)</f>
        <v>244630</v>
      </c>
      <c r="E15" s="71">
        <f t="shared" si="5"/>
        <v>256558.43</v>
      </c>
      <c r="F15" s="72">
        <f t="shared" si="1"/>
        <v>103.71711460908321</v>
      </c>
      <c r="G15" s="126">
        <f t="shared" si="3"/>
        <v>104.87611086130073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23"/>
      <c r="AL15" s="23"/>
      <c r="AM15" s="23"/>
      <c r="AN15" s="23"/>
      <c r="AO15" s="23"/>
      <c r="AP15" s="23"/>
    </row>
    <row r="16" spans="1:42" s="24" customFormat="1" ht="21" customHeight="1" x14ac:dyDescent="0.3">
      <c r="A16" s="117" t="s">
        <v>201</v>
      </c>
      <c r="B16" s="114" t="s">
        <v>202</v>
      </c>
      <c r="C16" s="25">
        <v>152571.29999999999</v>
      </c>
      <c r="D16" s="25">
        <v>152130</v>
      </c>
      <c r="E16" s="25">
        <v>164255.84</v>
      </c>
      <c r="F16" s="27">
        <f>E16/C16</f>
        <v>1.0765841282075987</v>
      </c>
      <c r="G16" s="110">
        <f>E16/D16*100</f>
        <v>107.97070926181556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3"/>
      <c r="AL16" s="23"/>
      <c r="AM16" s="23"/>
      <c r="AN16" s="23"/>
      <c r="AO16" s="23"/>
      <c r="AP16" s="23"/>
    </row>
    <row r="17" spans="1:42" s="24" customFormat="1" ht="21" customHeight="1" x14ac:dyDescent="0.3">
      <c r="A17" s="117" t="s">
        <v>213</v>
      </c>
      <c r="B17" s="114" t="s">
        <v>214</v>
      </c>
      <c r="C17" s="25">
        <v>94792.34</v>
      </c>
      <c r="D17" s="25">
        <v>92500</v>
      </c>
      <c r="E17" s="25">
        <v>92302.59</v>
      </c>
      <c r="F17" s="27">
        <f>E17/C17</f>
        <v>0.9737346920647808</v>
      </c>
      <c r="G17" s="110">
        <f>E17/D17*100</f>
        <v>99.786583783783783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23"/>
      <c r="AL17" s="23"/>
      <c r="AM17" s="23"/>
      <c r="AN17" s="23"/>
      <c r="AO17" s="23"/>
      <c r="AP17" s="23"/>
    </row>
    <row r="18" spans="1:42" ht="27.75" customHeight="1" x14ac:dyDescent="0.3">
      <c r="A18" s="124" t="s">
        <v>203</v>
      </c>
      <c r="B18" s="125" t="s">
        <v>204</v>
      </c>
      <c r="C18" s="72">
        <f>SUM(C19,C20)</f>
        <v>1950873.91</v>
      </c>
      <c r="D18" s="72">
        <f>SUM(D19:D21)</f>
        <v>1911699.25</v>
      </c>
      <c r="E18" s="72">
        <f>SUM(E19:E21)</f>
        <v>2520281.71</v>
      </c>
      <c r="F18" s="72">
        <f t="shared" ref="F18" si="6">SUM(F19,F20)</f>
        <v>196.89997557289323</v>
      </c>
      <c r="G18" s="126">
        <f>E18/D18*100</f>
        <v>131.83463403043129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3"/>
      <c r="AL18" s="23"/>
      <c r="AM18" s="23"/>
      <c r="AN18" s="23"/>
      <c r="AO18" s="23"/>
      <c r="AP18" s="23"/>
    </row>
    <row r="19" spans="1:42" ht="30" customHeight="1" x14ac:dyDescent="0.3">
      <c r="A19" s="117" t="s">
        <v>207</v>
      </c>
      <c r="B19" s="114" t="s">
        <v>208</v>
      </c>
      <c r="C19" s="127">
        <v>4799.4399999999996</v>
      </c>
      <c r="D19" s="127">
        <v>3269</v>
      </c>
      <c r="E19" s="127">
        <v>3244.75</v>
      </c>
      <c r="F19" s="27">
        <f>E19/C19*100</f>
        <v>67.606845798676517</v>
      </c>
      <c r="G19" s="112">
        <f>E19/D19*100</f>
        <v>99.258182930559798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3"/>
      <c r="AL19" s="23"/>
      <c r="AM19" s="23"/>
      <c r="AN19" s="23"/>
      <c r="AO19" s="23"/>
      <c r="AP19" s="23"/>
    </row>
    <row r="20" spans="1:42" s="24" customFormat="1" ht="18" customHeight="1" x14ac:dyDescent="0.3">
      <c r="A20" s="117" t="s">
        <v>205</v>
      </c>
      <c r="B20" s="115" t="s">
        <v>206</v>
      </c>
      <c r="C20" s="25">
        <v>1946074.47</v>
      </c>
      <c r="D20" s="25">
        <v>1907533.88</v>
      </c>
      <c r="E20" s="25">
        <v>2516140.59</v>
      </c>
      <c r="F20" s="111">
        <f t="shared" si="1"/>
        <v>129.29312977421671</v>
      </c>
      <c r="G20" s="110">
        <f t="shared" si="3"/>
        <v>131.90542073098069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3"/>
      <c r="AL20" s="23"/>
      <c r="AM20" s="23"/>
      <c r="AN20" s="23"/>
      <c r="AO20" s="23"/>
      <c r="AP20" s="23"/>
    </row>
    <row r="21" spans="1:42" s="24" customFormat="1" ht="18" customHeight="1" x14ac:dyDescent="0.3">
      <c r="A21" s="117" t="s">
        <v>267</v>
      </c>
      <c r="B21" s="115" t="s">
        <v>268</v>
      </c>
      <c r="C21" s="25">
        <v>0</v>
      </c>
      <c r="D21" s="25">
        <v>896.37</v>
      </c>
      <c r="E21" s="25">
        <v>896.37</v>
      </c>
      <c r="F21" s="111"/>
      <c r="G21" s="110">
        <f t="shared" si="3"/>
        <v>100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23"/>
      <c r="AL21" s="23"/>
      <c r="AM21" s="23"/>
      <c r="AN21" s="23"/>
      <c r="AO21" s="23"/>
      <c r="AP21" s="23"/>
    </row>
    <row r="22" spans="1:42" ht="18" customHeight="1" x14ac:dyDescent="0.3">
      <c r="A22" s="124" t="s">
        <v>209</v>
      </c>
      <c r="B22" s="139" t="s">
        <v>210</v>
      </c>
      <c r="C22" s="72">
        <f>C23</f>
        <v>0</v>
      </c>
      <c r="D22" s="72">
        <f t="shared" ref="D22:E22" si="7">D23</f>
        <v>634</v>
      </c>
      <c r="E22" s="72">
        <f t="shared" si="7"/>
        <v>1722</v>
      </c>
      <c r="F22" s="72" t="e">
        <f t="shared" si="1"/>
        <v>#DIV/0!</v>
      </c>
      <c r="G22" s="126">
        <f t="shared" si="3"/>
        <v>271.60883280757099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3"/>
      <c r="AL22" s="23"/>
      <c r="AM22" s="23"/>
      <c r="AN22" s="23"/>
      <c r="AO22" s="23"/>
      <c r="AP22" s="23"/>
    </row>
    <row r="23" spans="1:42" s="24" customFormat="1" ht="39.75" customHeight="1" x14ac:dyDescent="0.3">
      <c r="A23" s="131" t="s">
        <v>211</v>
      </c>
      <c r="B23" s="132" t="s">
        <v>212</v>
      </c>
      <c r="C23" s="133">
        <v>0</v>
      </c>
      <c r="D23" s="133">
        <v>634</v>
      </c>
      <c r="E23" s="133">
        <v>1722</v>
      </c>
      <c r="F23" s="134" t="e">
        <f t="shared" si="1"/>
        <v>#DIV/0!</v>
      </c>
      <c r="G23" s="135">
        <f t="shared" si="3"/>
        <v>271.60883280757099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23"/>
      <c r="AL23" s="23"/>
      <c r="AM23" s="23"/>
      <c r="AN23" s="23"/>
      <c r="AO23" s="23"/>
      <c r="AP23" s="23"/>
    </row>
    <row r="24" spans="1:42" x14ac:dyDescent="0.3">
      <c r="A24" s="29"/>
      <c r="B24" s="30"/>
      <c r="C24" s="31"/>
      <c r="D24" s="32"/>
      <c r="E24" s="32"/>
      <c r="F24" s="128"/>
      <c r="G24" s="12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3"/>
      <c r="AL24" s="23"/>
      <c r="AM24" s="23"/>
      <c r="AN24" s="23"/>
      <c r="AO24" s="23"/>
      <c r="AP24" s="23"/>
    </row>
    <row r="25" spans="1:42" ht="14.5" customHeight="1" x14ac:dyDescent="0.3"/>
    <row r="26" spans="1:42" s="35" customFormat="1" ht="28.9" customHeight="1" x14ac:dyDescent="0.3">
      <c r="A26" s="442" t="s">
        <v>17</v>
      </c>
      <c r="B26" s="442"/>
      <c r="C26" s="442"/>
      <c r="D26" s="442"/>
      <c r="E26" s="442"/>
      <c r="F26" s="442"/>
      <c r="G26" s="44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42" s="35" customFormat="1" ht="15" customHeight="1" x14ac:dyDescent="0.3">
      <c r="A27" s="466" t="s">
        <v>10</v>
      </c>
      <c r="B27" s="467"/>
      <c r="C27" s="473" t="s">
        <v>293</v>
      </c>
      <c r="D27" s="447" t="s">
        <v>264</v>
      </c>
      <c r="E27" s="475" t="s">
        <v>287</v>
      </c>
      <c r="F27" s="475" t="s">
        <v>48</v>
      </c>
      <c r="G27" s="475" t="s">
        <v>48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42" s="35" customFormat="1" ht="44.25" customHeight="1" x14ac:dyDescent="0.3">
      <c r="A28" s="468"/>
      <c r="B28" s="469"/>
      <c r="C28" s="474"/>
      <c r="D28" s="448"/>
      <c r="E28" s="476"/>
      <c r="F28" s="476"/>
      <c r="G28" s="476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2" s="35" customFormat="1" ht="15" customHeight="1" x14ac:dyDescent="0.3">
      <c r="A29" s="441">
        <v>1</v>
      </c>
      <c r="B29" s="441"/>
      <c r="C29" s="17">
        <v>2</v>
      </c>
      <c r="D29" s="18">
        <v>3</v>
      </c>
      <c r="E29" s="18">
        <v>4</v>
      </c>
      <c r="F29" s="18" t="s">
        <v>71</v>
      </c>
      <c r="G29" s="18" t="s">
        <v>70</v>
      </c>
      <c r="H29" s="19"/>
      <c r="I29" s="36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42" s="35" customFormat="1" ht="28.5" customHeight="1" x14ac:dyDescent="0.3">
      <c r="A30" s="470" t="s">
        <v>112</v>
      </c>
      <c r="B30" s="471"/>
      <c r="C30" s="136">
        <f>C31+C34+C36+C40+C44</f>
        <v>2215818.94</v>
      </c>
      <c r="D30" s="136">
        <f t="shared" ref="D30:E30" si="8">D31+D34+D36+D40+D44</f>
        <v>2203799.21</v>
      </c>
      <c r="E30" s="136">
        <f t="shared" si="8"/>
        <v>2803598</v>
      </c>
      <c r="F30" s="137">
        <f t="shared" ref="F30:F42" si="9">E30/C30*100</f>
        <v>126.5264931799888</v>
      </c>
      <c r="G30" s="138">
        <f t="shared" ref="G30:G42" si="10">E30/D30*100</f>
        <v>127.21658067932604</v>
      </c>
      <c r="H30" s="19"/>
      <c r="I30" s="36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42" s="41" customFormat="1" ht="30" customHeight="1" x14ac:dyDescent="0.3">
      <c r="A31" s="140" t="s">
        <v>189</v>
      </c>
      <c r="B31" s="140" t="s">
        <v>190</v>
      </c>
      <c r="C31" s="141">
        <f>C32+C33</f>
        <v>22645.279999999999</v>
      </c>
      <c r="D31" s="141">
        <f>D32+D33</f>
        <v>17985.61</v>
      </c>
      <c r="E31" s="141">
        <f>E32+E33</f>
        <v>22256.44</v>
      </c>
      <c r="F31" s="142">
        <f t="shared" si="9"/>
        <v>98.282909286173535</v>
      </c>
      <c r="G31" s="143">
        <f t="shared" si="10"/>
        <v>123.7458167946486</v>
      </c>
      <c r="H31" s="13"/>
      <c r="I31" s="4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42" s="41" customFormat="1" ht="18.75" customHeight="1" x14ac:dyDescent="0.3">
      <c r="A32" s="144" t="s">
        <v>191</v>
      </c>
      <c r="B32" s="145" t="s">
        <v>192</v>
      </c>
      <c r="C32" s="146">
        <v>20980.66</v>
      </c>
      <c r="D32" s="146">
        <v>17985.61</v>
      </c>
      <c r="E32" s="146">
        <v>22256.44</v>
      </c>
      <c r="F32" s="147">
        <f t="shared" si="9"/>
        <v>106.08074293182388</v>
      </c>
      <c r="G32" s="148">
        <f t="shared" si="10"/>
        <v>123.7458167946486</v>
      </c>
      <c r="H32" s="45"/>
      <c r="I32" s="40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41" customFormat="1" ht="24.75" customHeight="1" x14ac:dyDescent="0.3">
      <c r="A33" s="149" t="s">
        <v>193</v>
      </c>
      <c r="B33" s="150" t="s">
        <v>194</v>
      </c>
      <c r="C33" s="152">
        <v>1664.62</v>
      </c>
      <c r="D33" s="146"/>
      <c r="E33" s="152">
        <v>0</v>
      </c>
      <c r="F33" s="54" t="s">
        <v>229</v>
      </c>
      <c r="G33" s="154" t="e">
        <f t="shared" si="10"/>
        <v>#DIV/0!</v>
      </c>
      <c r="H33" s="45"/>
      <c r="I33" s="40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35" customFormat="1" ht="23.25" customHeight="1" x14ac:dyDescent="0.3">
      <c r="A34" s="155" t="s">
        <v>195</v>
      </c>
      <c r="B34" s="156" t="s">
        <v>196</v>
      </c>
      <c r="C34" s="160">
        <f>C35</f>
        <v>650.29999999999995</v>
      </c>
      <c r="D34" s="160">
        <f t="shared" ref="D34:E34" si="11">D35</f>
        <v>600.70000000000005</v>
      </c>
      <c r="E34" s="160">
        <f t="shared" si="11"/>
        <v>371.6</v>
      </c>
      <c r="F34" s="163">
        <f t="shared" si="9"/>
        <v>57.142857142857153</v>
      </c>
      <c r="G34" s="164">
        <f t="shared" si="10"/>
        <v>61.861161977692689</v>
      </c>
      <c r="H34" s="47"/>
      <c r="I34" s="36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41" customFormat="1" ht="28.5" customHeight="1" x14ac:dyDescent="0.3">
      <c r="A35" s="149" t="s">
        <v>197</v>
      </c>
      <c r="B35" s="157" t="s">
        <v>198</v>
      </c>
      <c r="C35" s="146">
        <v>650.29999999999995</v>
      </c>
      <c r="D35" s="146">
        <v>600.70000000000005</v>
      </c>
      <c r="E35" s="146">
        <v>371.6</v>
      </c>
      <c r="F35" s="147">
        <f t="shared" si="9"/>
        <v>57.142857142857153</v>
      </c>
      <c r="G35" s="148">
        <f t="shared" si="10"/>
        <v>61.861161977692689</v>
      </c>
      <c r="H35" s="47"/>
      <c r="I35" s="3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35" customFormat="1" ht="28.5" customHeight="1" x14ac:dyDescent="0.3">
      <c r="A36" s="158" t="s">
        <v>199</v>
      </c>
      <c r="B36" s="159" t="s">
        <v>200</v>
      </c>
      <c r="C36" s="160">
        <f>C37+C38+C39</f>
        <v>248805</v>
      </c>
      <c r="D36" s="160">
        <f t="shared" ref="D36:E36" si="12">D37+D38+D39</f>
        <v>272353.74</v>
      </c>
      <c r="E36" s="160">
        <f t="shared" si="12"/>
        <v>252839.08</v>
      </c>
      <c r="F36" s="161">
        <f t="shared" si="9"/>
        <v>101.62138220694921</v>
      </c>
      <c r="G36" s="162">
        <f t="shared" si="10"/>
        <v>92.834811080618906</v>
      </c>
      <c r="H36" s="47"/>
      <c r="I36" s="3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41" customFormat="1" ht="24" customHeight="1" x14ac:dyDescent="0.3">
      <c r="A37" s="144" t="s">
        <v>201</v>
      </c>
      <c r="B37" s="157" t="s">
        <v>202</v>
      </c>
      <c r="C37" s="146">
        <v>124847.56</v>
      </c>
      <c r="D37" s="146">
        <v>152130</v>
      </c>
      <c r="E37" s="146">
        <v>132812.75</v>
      </c>
      <c r="F37" s="153">
        <f t="shared" si="9"/>
        <v>106.37993245522782</v>
      </c>
      <c r="G37" s="154">
        <f t="shared" si="10"/>
        <v>87.302142904095177</v>
      </c>
      <c r="H37" s="45"/>
      <c r="I37" s="40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35" customFormat="1" ht="20.25" customHeight="1" x14ac:dyDescent="0.3">
      <c r="A38" s="144" t="s">
        <v>213</v>
      </c>
      <c r="B38" s="157" t="s">
        <v>214</v>
      </c>
      <c r="C38" s="151">
        <v>94792.34</v>
      </c>
      <c r="D38" s="146">
        <v>92500</v>
      </c>
      <c r="E38" s="151">
        <v>92302.59</v>
      </c>
      <c r="F38" s="153">
        <f t="shared" si="9"/>
        <v>97.373469206478077</v>
      </c>
      <c r="G38" s="154">
        <f t="shared" si="10"/>
        <v>99.786583783783783</v>
      </c>
      <c r="H38" s="45"/>
      <c r="I38" s="4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35" customFormat="1" ht="20.25" customHeight="1" x14ac:dyDescent="0.3">
      <c r="A39" s="144" t="s">
        <v>215</v>
      </c>
      <c r="B39" s="157" t="s">
        <v>216</v>
      </c>
      <c r="C39" s="151">
        <v>29165.1</v>
      </c>
      <c r="D39" s="146">
        <v>27723.74</v>
      </c>
      <c r="E39" s="151">
        <v>27723.74</v>
      </c>
      <c r="F39" s="153">
        <f>E39/C39*100</f>
        <v>95.057928825891224</v>
      </c>
      <c r="G39" s="154">
        <f t="shared" si="10"/>
        <v>100</v>
      </c>
      <c r="H39" s="45"/>
      <c r="I39" s="4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s="35" customFormat="1" ht="28.5" customHeight="1" x14ac:dyDescent="0.3">
      <c r="A40" s="158" t="s">
        <v>203</v>
      </c>
      <c r="B40" s="156" t="s">
        <v>204</v>
      </c>
      <c r="C40" s="160">
        <f>C41+C42</f>
        <v>1943718.3599999999</v>
      </c>
      <c r="D40" s="160">
        <f>SUM(D41:D43)</f>
        <v>1912225.1600000001</v>
      </c>
      <c r="E40" s="160">
        <f>SUM(E41:E43)</f>
        <v>2526408.88</v>
      </c>
      <c r="F40" s="163">
        <f t="shared" si="9"/>
        <v>129.97813530968551</v>
      </c>
      <c r="G40" s="164">
        <f t="shared" si="10"/>
        <v>132.11879713997695</v>
      </c>
      <c r="H40" s="45"/>
      <c r="I40" s="40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s="41" customFormat="1" ht="21.75" customHeight="1" x14ac:dyDescent="0.3">
      <c r="A41" s="144" t="s">
        <v>207</v>
      </c>
      <c r="B41" s="157" t="s">
        <v>208</v>
      </c>
      <c r="C41" s="146">
        <v>4799.4399999999996</v>
      </c>
      <c r="D41" s="146">
        <v>3269</v>
      </c>
      <c r="E41" s="146">
        <v>3244.75</v>
      </c>
      <c r="F41" s="147">
        <f t="shared" si="9"/>
        <v>67.606845798676517</v>
      </c>
      <c r="G41" s="147">
        <f t="shared" si="10"/>
        <v>99.258182930559798</v>
      </c>
      <c r="H41" s="47"/>
      <c r="I41" s="36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41" customFormat="1" ht="24.75" customHeight="1" x14ac:dyDescent="0.3">
      <c r="A42" s="144" t="s">
        <v>205</v>
      </c>
      <c r="B42" s="165" t="s">
        <v>206</v>
      </c>
      <c r="C42" s="146">
        <v>1938918.92</v>
      </c>
      <c r="D42" s="146">
        <v>1905779.79</v>
      </c>
      <c r="E42" s="146">
        <v>2519987.7599999998</v>
      </c>
      <c r="F42" s="147">
        <f t="shared" si="9"/>
        <v>129.96870235295864</v>
      </c>
      <c r="G42" s="148">
        <f t="shared" si="10"/>
        <v>132.2286957403405</v>
      </c>
      <c r="H42" s="47"/>
      <c r="I42" s="36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41" customFormat="1" ht="24.75" customHeight="1" x14ac:dyDescent="0.3">
      <c r="A43" s="144" t="s">
        <v>267</v>
      </c>
      <c r="B43" s="165" t="s">
        <v>268</v>
      </c>
      <c r="C43" s="146">
        <v>0</v>
      </c>
      <c r="D43" s="146">
        <v>3176.37</v>
      </c>
      <c r="E43" s="146">
        <v>3176.37</v>
      </c>
      <c r="F43" s="147"/>
      <c r="G43" s="148"/>
      <c r="H43" s="47"/>
      <c r="I43" s="36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s="35" customFormat="1" ht="30" customHeight="1" x14ac:dyDescent="0.3">
      <c r="A44" s="158" t="s">
        <v>209</v>
      </c>
      <c r="B44" s="159" t="s">
        <v>210</v>
      </c>
      <c r="C44" s="160">
        <f>C45</f>
        <v>0</v>
      </c>
      <c r="D44" s="160">
        <f t="shared" ref="D44:E44" si="13">D45</f>
        <v>634</v>
      </c>
      <c r="E44" s="160">
        <f t="shared" si="13"/>
        <v>1722</v>
      </c>
      <c r="F44" s="166" t="s">
        <v>229</v>
      </c>
      <c r="G44" s="167" t="s">
        <v>229</v>
      </c>
      <c r="H44" s="47"/>
      <c r="I44" s="36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s="35" customFormat="1" ht="33" customHeight="1" x14ac:dyDescent="0.3">
      <c r="A45" s="144" t="s">
        <v>211</v>
      </c>
      <c r="B45" s="157" t="s">
        <v>212</v>
      </c>
      <c r="C45" s="152">
        <v>0</v>
      </c>
      <c r="D45" s="146">
        <v>634</v>
      </c>
      <c r="E45" s="152">
        <v>1722</v>
      </c>
      <c r="F45" s="153" t="s">
        <v>229</v>
      </c>
      <c r="G45" s="154" t="s">
        <v>229</v>
      </c>
      <c r="H45" s="45"/>
      <c r="I45" s="4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s="19" customFormat="1" ht="20" x14ac:dyDescent="0.25">
      <c r="A46" s="64"/>
      <c r="B46" s="64"/>
      <c r="C46" s="64"/>
      <c r="D46" s="64"/>
      <c r="E46" s="64"/>
      <c r="F46" s="64"/>
      <c r="G46" s="65"/>
    </row>
    <row r="47" spans="1:36" s="19" customFormat="1" ht="20" x14ac:dyDescent="0.4">
      <c r="A47" s="66"/>
      <c r="B47" s="66"/>
      <c r="C47" s="66"/>
      <c r="D47" s="66"/>
      <c r="E47" s="66"/>
      <c r="F47" s="66"/>
      <c r="G47" s="67"/>
    </row>
    <row r="48" spans="1:36" s="19" customFormat="1" ht="15" x14ac:dyDescent="0.3">
      <c r="A48" s="472"/>
      <c r="B48" s="472"/>
      <c r="C48" s="68"/>
      <c r="D48" s="69"/>
      <c r="E48" s="68"/>
      <c r="F48" s="68"/>
      <c r="G48" s="68"/>
    </row>
    <row r="49" spans="1:7" s="19" customFormat="1" ht="15" x14ac:dyDescent="0.3">
      <c r="A49" s="243"/>
      <c r="B49" s="243"/>
      <c r="C49" s="68"/>
      <c r="D49" s="69"/>
      <c r="E49" s="68"/>
      <c r="F49" s="68"/>
      <c r="G49" s="68"/>
    </row>
    <row r="50" spans="1:7" s="19" customFormat="1" ht="11.5" x14ac:dyDescent="0.25">
      <c r="A50" s="460"/>
      <c r="B50" s="461"/>
      <c r="C50" s="461"/>
      <c r="D50" s="443"/>
      <c r="E50" s="443"/>
      <c r="F50" s="68"/>
      <c r="G50" s="68"/>
    </row>
    <row r="51" spans="1:7" s="19" customFormat="1" x14ac:dyDescent="0.3">
      <c r="A51" s="460"/>
      <c r="B51" s="461"/>
      <c r="C51" s="461"/>
      <c r="D51" s="443"/>
      <c r="E51" s="443"/>
      <c r="F51" s="70"/>
      <c r="G51" s="70"/>
    </row>
    <row r="52" spans="1:7" s="19" customFormat="1" ht="15" customHeight="1" x14ac:dyDescent="0.3">
      <c r="A52" s="255"/>
      <c r="B52" s="256"/>
      <c r="C52" s="257"/>
      <c r="D52" s="257"/>
      <c r="E52" s="257"/>
      <c r="F52" s="70"/>
      <c r="G52" s="70"/>
    </row>
    <row r="53" spans="1:7" s="19" customFormat="1" x14ac:dyDescent="0.3">
      <c r="A53" s="255"/>
      <c r="B53" s="256"/>
      <c r="C53" s="257"/>
      <c r="D53" s="257"/>
      <c r="E53" s="257"/>
      <c r="F53" s="70"/>
      <c r="G53" s="70"/>
    </row>
    <row r="54" spans="1:7" x14ac:dyDescent="0.3">
      <c r="A54" s="255"/>
      <c r="B54" s="258"/>
      <c r="C54" s="257"/>
      <c r="D54" s="257"/>
      <c r="E54" s="257"/>
      <c r="F54" s="70"/>
      <c r="G54" s="70"/>
    </row>
    <row r="55" spans="1:7" x14ac:dyDescent="0.3">
      <c r="A55" s="255"/>
      <c r="B55" s="256"/>
      <c r="C55" s="257"/>
      <c r="D55" s="257"/>
      <c r="E55" s="257"/>
      <c r="F55" s="70"/>
      <c r="G55" s="70"/>
    </row>
    <row r="56" spans="1:7" x14ac:dyDescent="0.3">
      <c r="A56" s="255"/>
      <c r="B56" s="256"/>
      <c r="C56" s="257"/>
      <c r="D56" s="257"/>
      <c r="E56" s="257"/>
      <c r="F56" s="70"/>
      <c r="G56" s="70"/>
    </row>
    <row r="57" spans="1:7" x14ac:dyDescent="0.3">
      <c r="A57" s="255"/>
      <c r="B57" s="256"/>
      <c r="C57" s="70"/>
      <c r="D57" s="259"/>
      <c r="E57" s="70"/>
      <c r="F57" s="260"/>
    </row>
    <row r="58" spans="1:7" x14ac:dyDescent="0.3">
      <c r="A58" s="261"/>
      <c r="B58" s="256"/>
      <c r="C58" s="70"/>
      <c r="D58" s="257"/>
      <c r="E58" s="70"/>
      <c r="F58" s="260"/>
    </row>
  </sheetData>
  <protectedRanges>
    <protectedRange sqref="C34:E34" name="Range1_1"/>
    <protectedRange sqref="C40:E40" name="Range1_3"/>
    <protectedRange sqref="C44:E44" name="Range1_4"/>
    <protectedRange sqref="C45" name="Range1_5"/>
    <protectedRange algorithmName="SHA-512" hashValue="R8frfBQ/MhInQYm+jLEgMwgPwCkrGPIUaxyIFLRSCn/+fIsUU6bmJDax/r7gTh2PEAEvgODYwg0rRRjqSM/oww==" saltValue="tbZzHO5lCNHCDH5y3XGZag==" spinCount="100000" sqref="C36:E36" name="Range1_20"/>
    <protectedRange algorithmName="SHA-512" hashValue="R8frfBQ/MhInQYm+jLEgMwgPwCkrGPIUaxyIFLRSCn/+fIsUU6bmJDax/r7gTh2PEAEvgODYwg0rRRjqSM/oww==" saltValue="tbZzHO5lCNHCDH5y3XGZag==" spinCount="100000" sqref="E14" name="Range1_21"/>
    <protectedRange algorithmName="SHA-512" hashValue="R8frfBQ/MhInQYm+jLEgMwgPwCkrGPIUaxyIFLRSCn/+fIsUU6bmJDax/r7gTh2PEAEvgODYwg0rRRjqSM/oww==" saltValue="tbZzHO5lCNHCDH5y3XGZag==" spinCount="100000" sqref="E33" name="Range1_25"/>
    <protectedRange algorithmName="SHA-512" hashValue="R8frfBQ/MhInQYm+jLEgMwgPwCkrGPIUaxyIFLRSCn/+fIsUU6bmJDax/r7gTh2PEAEvgODYwg0rRRjqSM/oww==" saltValue="tbZzHO5lCNHCDH5y3XGZag==" spinCount="100000" sqref="E38:E39" name="Range1_28"/>
    <protectedRange algorithmName="SHA-512" hashValue="R8frfBQ/MhInQYm+jLEgMwgPwCkrGPIUaxyIFLRSCn/+fIsUU6bmJDax/r7gTh2PEAEvgODYwg0rRRjqSM/oww==" saltValue="tbZzHO5lCNHCDH5y3XGZag==" spinCount="100000" sqref="E45" name="Range1_29"/>
    <protectedRange algorithmName="SHA-512" hashValue="R8frfBQ/MhInQYm+jLEgMwgPwCkrGPIUaxyIFLRSCn/+fIsUU6bmJDax/r7gTh2PEAEvgODYwg0rRRjqSM/oww==" saltValue="tbZzHO5lCNHCDH5y3XGZag==" spinCount="100000" sqref="C14" name="Range1_21_1"/>
    <protectedRange algorithmName="SHA-512" hashValue="R8frfBQ/MhInQYm+jLEgMwgPwCkrGPIUaxyIFLRSCn/+fIsUU6bmJDax/r7gTh2PEAEvgODYwg0rRRjqSM/oww==" saltValue="tbZzHO5lCNHCDH5y3XGZag==" spinCount="100000" sqref="C38:C39" name="Range1_28_1"/>
    <protectedRange algorithmName="SHA-512" hashValue="R8frfBQ/MhInQYm+jLEgMwgPwCkrGPIUaxyIFLRSCn/+fIsUU6bmJDax/r7gTh2PEAEvgODYwg0rRRjqSM/oww==" saltValue="tbZzHO5lCNHCDH5y3XGZag==" spinCount="100000" sqref="C33" name="Range1_25_2"/>
  </protectedRanges>
  <mergeCells count="26">
    <mergeCell ref="F27:F28"/>
    <mergeCell ref="G27:G28"/>
    <mergeCell ref="A1:G1"/>
    <mergeCell ref="A2:G2"/>
    <mergeCell ref="A4:G4"/>
    <mergeCell ref="C6:C7"/>
    <mergeCell ref="D6:D7"/>
    <mergeCell ref="E6:E7"/>
    <mergeCell ref="F6:F7"/>
    <mergeCell ref="G6:G7"/>
    <mergeCell ref="D50:D51"/>
    <mergeCell ref="E50:E51"/>
    <mergeCell ref="A6:B7"/>
    <mergeCell ref="A27:B28"/>
    <mergeCell ref="A30:B30"/>
    <mergeCell ref="A29:B29"/>
    <mergeCell ref="A48:B48"/>
    <mergeCell ref="A50:A51"/>
    <mergeCell ref="B50:B51"/>
    <mergeCell ref="C50:C51"/>
    <mergeCell ref="A8:B8"/>
    <mergeCell ref="A9:B9"/>
    <mergeCell ref="A26:G26"/>
    <mergeCell ref="C27:C28"/>
    <mergeCell ref="D27:D28"/>
    <mergeCell ref="E27:E28"/>
  </mergeCells>
  <conditionalFormatting sqref="C40:E40">
    <cfRule type="cellIs" dxfId="11" priority="41" operator="lessThan">
      <formula>-0.001</formula>
    </cfRule>
  </conditionalFormatting>
  <conditionalFormatting sqref="C34:E34">
    <cfRule type="cellIs" dxfId="10" priority="43" operator="lessThan">
      <formula>-0.001</formula>
    </cfRule>
  </conditionalFormatting>
  <conditionalFormatting sqref="C44:E44">
    <cfRule type="cellIs" dxfId="9" priority="40" operator="lessThan">
      <formula>-0.001</formula>
    </cfRule>
  </conditionalFormatting>
  <conditionalFormatting sqref="C45">
    <cfRule type="cellIs" dxfId="8" priority="39" operator="lessThan">
      <formula>-0.001</formula>
    </cfRule>
  </conditionalFormatting>
  <conditionalFormatting sqref="C36:E36">
    <cfRule type="cellIs" dxfId="7" priority="25" operator="lessThan">
      <formula>-0.001</formula>
    </cfRule>
  </conditionalFormatting>
  <conditionalFormatting sqref="E14">
    <cfRule type="cellIs" dxfId="6" priority="24" operator="lessThan">
      <formula>-0.001</formula>
    </cfRule>
  </conditionalFormatting>
  <conditionalFormatting sqref="E33">
    <cfRule type="cellIs" dxfId="5" priority="21" operator="lessThan">
      <formula>-0.001</formula>
    </cfRule>
  </conditionalFormatting>
  <conditionalFormatting sqref="E38:E39">
    <cfRule type="cellIs" dxfId="4" priority="18" operator="lessThan">
      <formula>-0.001</formula>
    </cfRule>
  </conditionalFormatting>
  <conditionalFormatting sqref="E45">
    <cfRule type="cellIs" dxfId="3" priority="17" operator="lessThan">
      <formula>-0.001</formula>
    </cfRule>
  </conditionalFormatting>
  <conditionalFormatting sqref="C14">
    <cfRule type="cellIs" dxfId="2" priority="4" operator="lessThan">
      <formula>-0.001</formula>
    </cfRule>
  </conditionalFormatting>
  <conditionalFormatting sqref="C38:C39">
    <cfRule type="cellIs" dxfId="1" priority="2" operator="lessThan">
      <formula>-0.001</formula>
    </cfRule>
  </conditionalFormatting>
  <conditionalFormatting sqref="C33">
    <cfRule type="cellIs" dxfId="0" priority="1" operator="lessThan">
      <formula>-0.001</formula>
    </cfRule>
  </conditionalFormatting>
  <pageMargins left="0.7" right="0.7" top="0.75" bottom="0.75" header="0.3" footer="0.3"/>
  <pageSetup paperSize="9" scale="61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15" sqref="D15"/>
    </sheetView>
  </sheetViews>
  <sheetFormatPr defaultColWidth="9.1796875" defaultRowHeight="15.5" x14ac:dyDescent="0.35"/>
  <cols>
    <col min="1" max="1" width="39.54296875" style="3" customWidth="1"/>
    <col min="2" max="2" width="17.54296875" style="3" customWidth="1"/>
    <col min="3" max="3" width="14.453125" style="3" customWidth="1"/>
    <col min="4" max="4" width="16.26953125" style="3" customWidth="1"/>
    <col min="5" max="5" width="14.26953125" style="3" customWidth="1"/>
    <col min="6" max="6" width="13.1796875" style="3" customWidth="1"/>
    <col min="7" max="16384" width="9.1796875" style="3"/>
  </cols>
  <sheetData>
    <row r="1" spans="1:6" x14ac:dyDescent="0.35">
      <c r="A1" s="477"/>
      <c r="B1" s="477"/>
      <c r="C1" s="477"/>
      <c r="D1" s="477"/>
      <c r="E1" s="477"/>
      <c r="F1" s="477"/>
    </row>
    <row r="2" spans="1:6" ht="42" customHeight="1" x14ac:dyDescent="0.35">
      <c r="A2" s="477" t="s">
        <v>269</v>
      </c>
      <c r="B2" s="477"/>
      <c r="C2" s="477"/>
      <c r="D2" s="477"/>
      <c r="E2" s="477"/>
      <c r="F2" s="477"/>
    </row>
    <row r="3" spans="1:6" x14ac:dyDescent="0.35">
      <c r="A3" s="477" t="s">
        <v>6</v>
      </c>
      <c r="B3" s="477"/>
      <c r="C3" s="477"/>
      <c r="D3" s="477"/>
      <c r="E3" s="478"/>
      <c r="F3" s="478"/>
    </row>
    <row r="4" spans="1:6" x14ac:dyDescent="0.35">
      <c r="A4" s="1"/>
      <c r="B4" s="1"/>
      <c r="C4" s="1"/>
      <c r="D4" s="1"/>
      <c r="E4" s="2"/>
      <c r="F4" s="2"/>
    </row>
    <row r="5" spans="1:6" x14ac:dyDescent="0.35">
      <c r="A5" s="477" t="s">
        <v>8</v>
      </c>
      <c r="B5" s="477"/>
      <c r="C5" s="477"/>
      <c r="D5" s="479"/>
      <c r="E5" s="479"/>
      <c r="F5" s="479"/>
    </row>
    <row r="6" spans="1:6" x14ac:dyDescent="0.35">
      <c r="A6" s="1"/>
      <c r="B6" s="1"/>
      <c r="C6" s="1"/>
      <c r="D6" s="1"/>
      <c r="E6" s="2"/>
      <c r="F6" s="2"/>
    </row>
    <row r="7" spans="1:6" x14ac:dyDescent="0.35">
      <c r="A7" s="477" t="s">
        <v>9</v>
      </c>
      <c r="B7" s="477"/>
      <c r="C7" s="477"/>
      <c r="D7" s="478"/>
      <c r="E7" s="478"/>
      <c r="F7" s="478"/>
    </row>
    <row r="8" spans="1:6" x14ac:dyDescent="0.35">
      <c r="A8" s="1"/>
      <c r="B8" s="1"/>
      <c r="C8" s="1"/>
      <c r="D8" s="1"/>
      <c r="E8" s="2"/>
      <c r="F8" s="2"/>
    </row>
    <row r="9" spans="1:6" s="6" customFormat="1" ht="39" x14ac:dyDescent="0.35">
      <c r="A9" s="5" t="s">
        <v>10</v>
      </c>
      <c r="B9" s="105" t="s">
        <v>285</v>
      </c>
      <c r="C9" s="4" t="s">
        <v>264</v>
      </c>
      <c r="D9" s="105" t="s">
        <v>295</v>
      </c>
      <c r="E9" s="4" t="s">
        <v>48</v>
      </c>
      <c r="F9" s="4" t="s">
        <v>48</v>
      </c>
    </row>
    <row r="10" spans="1:6" s="9" customFormat="1" ht="10.5" x14ac:dyDescent="0.25">
      <c r="A10" s="7">
        <v>1</v>
      </c>
      <c r="B10" s="8">
        <v>2</v>
      </c>
      <c r="C10" s="8">
        <v>3</v>
      </c>
      <c r="D10" s="8">
        <v>4</v>
      </c>
      <c r="E10" s="8" t="s">
        <v>71</v>
      </c>
      <c r="F10" s="8" t="s">
        <v>70</v>
      </c>
    </row>
    <row r="11" spans="1:6" s="9" customFormat="1" ht="21.75" customHeight="1" x14ac:dyDescent="0.25">
      <c r="A11" s="11" t="s">
        <v>112</v>
      </c>
      <c r="B11" s="170">
        <f>B13</f>
        <v>2215818.94</v>
      </c>
      <c r="C11" s="171">
        <f>C13</f>
        <v>2203799.21</v>
      </c>
      <c r="D11" s="171">
        <f>D13</f>
        <v>2803598</v>
      </c>
      <c r="E11" s="172">
        <f>D11/B11*100</f>
        <v>126.5264931799888</v>
      </c>
      <c r="F11" s="172">
        <f>D11/C11*100</f>
        <v>127.21658067932604</v>
      </c>
    </row>
    <row r="12" spans="1:6" s="9" customFormat="1" ht="14.5" x14ac:dyDescent="0.25">
      <c r="A12" s="11" t="s">
        <v>217</v>
      </c>
      <c r="B12" s="168">
        <f>B13</f>
        <v>2215818.94</v>
      </c>
      <c r="C12" s="168">
        <f t="shared" ref="C12:D12" si="0">C13</f>
        <v>2203799.21</v>
      </c>
      <c r="D12" s="168">
        <f t="shared" si="0"/>
        <v>2803598</v>
      </c>
      <c r="E12" s="169">
        <f>D12/B12*100</f>
        <v>126.5264931799888</v>
      </c>
      <c r="F12" s="169">
        <f>D12/C12*100</f>
        <v>127.21658067932604</v>
      </c>
    </row>
    <row r="13" spans="1:6" s="6" customFormat="1" ht="17.25" customHeight="1" x14ac:dyDescent="0.35">
      <c r="A13" s="10" t="s">
        <v>218</v>
      </c>
      <c r="B13" s="173">
        <f>SUM(B14:B15)</f>
        <v>2215818.94</v>
      </c>
      <c r="C13" s="174">
        <f t="shared" ref="C13:D13" si="1">SUM(C14:C15)</f>
        <v>2203799.21</v>
      </c>
      <c r="D13" s="174">
        <f t="shared" si="1"/>
        <v>2803598</v>
      </c>
      <c r="E13" s="175">
        <f>SUM(D13/B13*100)</f>
        <v>126.5264931799888</v>
      </c>
      <c r="F13" s="175">
        <f>SUM(D13/C13*100)</f>
        <v>127.21658067932604</v>
      </c>
    </row>
    <row r="14" spans="1:6" s="6" customFormat="1" ht="14.5" x14ac:dyDescent="0.35">
      <c r="A14" s="104" t="s">
        <v>219</v>
      </c>
      <c r="B14" s="177">
        <v>2214418.94</v>
      </c>
      <c r="C14" s="176">
        <v>2202399.21</v>
      </c>
      <c r="D14" s="177">
        <v>2802198</v>
      </c>
      <c r="E14" s="175">
        <f t="shared" ref="E14:E15" si="2">SUM(D14/B14*100)</f>
        <v>126.54326376019887</v>
      </c>
      <c r="F14" s="175">
        <f t="shared" ref="F14:F15" si="3">SUM(D14/C14*100)</f>
        <v>127.23388145421649</v>
      </c>
    </row>
    <row r="15" spans="1:6" s="6" customFormat="1" ht="26" x14ac:dyDescent="0.35">
      <c r="A15" s="104" t="s">
        <v>220</v>
      </c>
      <c r="B15" s="177">
        <v>1400</v>
      </c>
      <c r="C15" s="176">
        <v>1400</v>
      </c>
      <c r="D15" s="177">
        <v>1400</v>
      </c>
      <c r="E15" s="175">
        <f t="shared" si="2"/>
        <v>100</v>
      </c>
      <c r="F15" s="175">
        <f t="shared" si="3"/>
        <v>100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25" sqref="E25"/>
    </sheetView>
  </sheetViews>
  <sheetFormatPr defaultRowHeight="12.5" x14ac:dyDescent="0.25"/>
  <cols>
    <col min="1" max="1" width="67.453125" customWidth="1"/>
    <col min="2" max="2" width="12.453125" customWidth="1"/>
    <col min="3" max="3" width="13.81640625" customWidth="1"/>
    <col min="4" max="4" width="15.81640625" customWidth="1"/>
    <col min="5" max="5" width="9.453125" customWidth="1"/>
  </cols>
  <sheetData>
    <row r="1" spans="1:6" ht="33" customHeight="1" x14ac:dyDescent="0.25">
      <c r="A1" s="480" t="s">
        <v>269</v>
      </c>
      <c r="B1" s="480"/>
      <c r="C1" s="480"/>
      <c r="D1" s="480"/>
      <c r="E1" s="480"/>
      <c r="F1" s="480"/>
    </row>
    <row r="2" spans="1:6" ht="15.5" x14ac:dyDescent="0.25">
      <c r="A2" s="481" t="s">
        <v>6</v>
      </c>
      <c r="B2" s="481"/>
      <c r="C2" s="481"/>
      <c r="D2" s="481"/>
      <c r="E2" s="482"/>
      <c r="F2" s="482"/>
    </row>
    <row r="3" spans="1:6" ht="15.5" x14ac:dyDescent="0.25">
      <c r="A3" s="330"/>
      <c r="B3" s="330"/>
      <c r="C3" s="330"/>
      <c r="D3" s="330"/>
      <c r="E3" s="329"/>
      <c r="F3" s="329"/>
    </row>
    <row r="4" spans="1:6" ht="15.5" x14ac:dyDescent="0.35">
      <c r="A4" s="481" t="s">
        <v>278</v>
      </c>
      <c r="B4" s="483"/>
      <c r="C4" s="483"/>
      <c r="D4" s="483"/>
      <c r="E4" s="483"/>
      <c r="F4" s="483"/>
    </row>
    <row r="5" spans="1:6" ht="43.5" customHeight="1" x14ac:dyDescent="0.25">
      <c r="A5" s="328" t="s">
        <v>10</v>
      </c>
      <c r="B5" s="327" t="s">
        <v>285</v>
      </c>
      <c r="C5" s="326" t="s">
        <v>264</v>
      </c>
      <c r="D5" s="326" t="s">
        <v>286</v>
      </c>
      <c r="E5" s="325" t="s">
        <v>48</v>
      </c>
      <c r="F5" s="325" t="s">
        <v>48</v>
      </c>
    </row>
    <row r="6" spans="1:6" x14ac:dyDescent="0.25">
      <c r="A6" s="324">
        <v>1</v>
      </c>
      <c r="B6" s="324">
        <v>2</v>
      </c>
      <c r="C6" s="324">
        <v>3</v>
      </c>
      <c r="D6" s="324">
        <v>4</v>
      </c>
      <c r="E6" s="323" t="s">
        <v>71</v>
      </c>
      <c r="F6" s="323" t="s">
        <v>70</v>
      </c>
    </row>
    <row r="7" spans="1:6" ht="25.5" customHeight="1" x14ac:dyDescent="0.25">
      <c r="A7" s="322" t="s">
        <v>277</v>
      </c>
      <c r="B7" s="318">
        <v>0</v>
      </c>
      <c r="C7" s="318">
        <v>0</v>
      </c>
      <c r="D7" s="318">
        <v>0</v>
      </c>
      <c r="E7" s="318"/>
      <c r="F7" s="318"/>
    </row>
    <row r="8" spans="1:6" ht="25.5" customHeight="1" x14ac:dyDescent="0.25">
      <c r="A8" s="322" t="s">
        <v>276</v>
      </c>
      <c r="B8" s="318">
        <v>0</v>
      </c>
      <c r="C8" s="318">
        <v>0</v>
      </c>
      <c r="D8" s="318">
        <v>0</v>
      </c>
      <c r="E8" s="318"/>
      <c r="F8" s="318"/>
    </row>
    <row r="9" spans="1:6" ht="34.5" customHeight="1" x14ac:dyDescent="0.25">
      <c r="A9" s="321" t="s">
        <v>275</v>
      </c>
      <c r="B9" s="319">
        <v>0</v>
      </c>
      <c r="C9" s="320">
        <v>0</v>
      </c>
      <c r="D9" s="319">
        <v>0</v>
      </c>
      <c r="E9" s="319"/>
      <c r="F9" s="318"/>
    </row>
    <row r="10" spans="1:6" ht="25.5" customHeight="1" x14ac:dyDescent="0.25">
      <c r="A10" s="321" t="s">
        <v>274</v>
      </c>
      <c r="B10" s="319">
        <v>0</v>
      </c>
      <c r="C10" s="320">
        <v>0</v>
      </c>
      <c r="D10" s="319">
        <v>0</v>
      </c>
      <c r="E10" s="319"/>
      <c r="F10" s="318"/>
    </row>
    <row r="11" spans="1:6" ht="25.5" customHeight="1" x14ac:dyDescent="0.25">
      <c r="A11" s="317" t="s">
        <v>273</v>
      </c>
      <c r="B11" s="315">
        <v>0</v>
      </c>
      <c r="C11" s="315">
        <f>C12+C17+C49+C53+C56</f>
        <v>0</v>
      </c>
      <c r="D11" s="315">
        <v>0</v>
      </c>
      <c r="E11" s="315"/>
      <c r="F11" s="315"/>
    </row>
    <row r="12" spans="1:6" ht="25.5" customHeight="1" x14ac:dyDescent="0.25">
      <c r="A12" s="316" t="s">
        <v>272</v>
      </c>
      <c r="B12" s="315">
        <v>0</v>
      </c>
      <c r="C12" s="315">
        <v>0</v>
      </c>
      <c r="D12" s="315">
        <v>0</v>
      </c>
      <c r="E12" s="314"/>
      <c r="F12" s="314"/>
    </row>
    <row r="13" spans="1:6" ht="28" x14ac:dyDescent="0.25">
      <c r="A13" s="313" t="s">
        <v>271</v>
      </c>
      <c r="B13" s="312">
        <v>0</v>
      </c>
      <c r="C13" s="312">
        <v>0</v>
      </c>
      <c r="D13" s="312">
        <v>0</v>
      </c>
      <c r="E13" s="311"/>
      <c r="F13" s="310"/>
    </row>
    <row r="14" spans="1:6" ht="15.5" x14ac:dyDescent="0.25">
      <c r="A14" s="313" t="s">
        <v>270</v>
      </c>
      <c r="B14" s="312">
        <v>0</v>
      </c>
      <c r="C14" s="312">
        <v>0</v>
      </c>
      <c r="D14" s="312">
        <v>0</v>
      </c>
      <c r="E14" s="311"/>
      <c r="F14" s="310"/>
    </row>
  </sheetData>
  <mergeCells count="3">
    <mergeCell ref="A1:F1"/>
    <mergeCell ref="A2:F2"/>
    <mergeCell ref="A4:F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9" sqref="F19"/>
    </sheetView>
  </sheetViews>
  <sheetFormatPr defaultRowHeight="12.5" x14ac:dyDescent="0.25"/>
  <cols>
    <col min="1" max="1" width="43.1796875" customWidth="1"/>
    <col min="2" max="2" width="12.453125" customWidth="1"/>
    <col min="3" max="3" width="13.81640625" customWidth="1"/>
    <col min="4" max="4" width="15.81640625" customWidth="1"/>
    <col min="5" max="5" width="10.1796875" customWidth="1"/>
  </cols>
  <sheetData>
    <row r="1" spans="1:6" ht="34.5" customHeight="1" x14ac:dyDescent="0.25">
      <c r="A1" s="480" t="s">
        <v>269</v>
      </c>
      <c r="B1" s="480"/>
      <c r="C1" s="480"/>
      <c r="D1" s="480"/>
      <c r="E1" s="480"/>
      <c r="F1" s="480"/>
    </row>
    <row r="2" spans="1:6" ht="15.5" x14ac:dyDescent="0.25">
      <c r="A2" s="481" t="s">
        <v>6</v>
      </c>
      <c r="B2" s="481"/>
      <c r="C2" s="481"/>
      <c r="D2" s="481"/>
      <c r="E2" s="482"/>
      <c r="F2" s="482"/>
    </row>
    <row r="3" spans="1:6" ht="15.5" x14ac:dyDescent="0.25">
      <c r="A3" s="330"/>
      <c r="B3" s="330"/>
      <c r="C3" s="330"/>
      <c r="D3" s="330"/>
      <c r="E3" s="329"/>
      <c r="F3" s="329"/>
    </row>
    <row r="4" spans="1:6" ht="15.5" x14ac:dyDescent="0.35">
      <c r="A4" s="481" t="s">
        <v>284</v>
      </c>
      <c r="B4" s="483"/>
      <c r="C4" s="483"/>
      <c r="D4" s="483"/>
      <c r="E4" s="483"/>
      <c r="F4" s="483"/>
    </row>
    <row r="5" spans="1:6" ht="43.5" customHeight="1" x14ac:dyDescent="0.25">
      <c r="A5" s="328" t="s">
        <v>10</v>
      </c>
      <c r="B5" s="327" t="s">
        <v>285</v>
      </c>
      <c r="C5" s="326" t="s">
        <v>264</v>
      </c>
      <c r="D5" s="326" t="s">
        <v>286</v>
      </c>
      <c r="E5" s="325" t="s">
        <v>48</v>
      </c>
      <c r="F5" s="328" t="s">
        <v>48</v>
      </c>
    </row>
    <row r="6" spans="1:6" x14ac:dyDescent="0.25">
      <c r="A6" s="324">
        <v>1</v>
      </c>
      <c r="B6" s="324">
        <v>2</v>
      </c>
      <c r="C6" s="324">
        <v>3</v>
      </c>
      <c r="D6" s="324">
        <v>4</v>
      </c>
      <c r="E6" s="323" t="s">
        <v>71</v>
      </c>
      <c r="F6" s="323" t="s">
        <v>70</v>
      </c>
    </row>
    <row r="7" spans="1:6" ht="25.5" customHeight="1" x14ac:dyDescent="0.25">
      <c r="A7" s="335" t="s">
        <v>283</v>
      </c>
      <c r="B7" s="318">
        <v>0</v>
      </c>
      <c r="C7" s="318">
        <v>0</v>
      </c>
      <c r="D7" s="318">
        <v>0</v>
      </c>
      <c r="E7" s="318"/>
      <c r="F7" s="318"/>
    </row>
    <row r="8" spans="1:6" ht="25.5" customHeight="1" x14ac:dyDescent="0.25">
      <c r="A8" s="335" t="s">
        <v>282</v>
      </c>
      <c r="B8" s="318">
        <v>0</v>
      </c>
      <c r="C8" s="318">
        <v>0</v>
      </c>
      <c r="D8" s="318">
        <v>0</v>
      </c>
      <c r="E8" s="318"/>
      <c r="F8" s="318"/>
    </row>
    <row r="9" spans="1:6" ht="25.5" customHeight="1" x14ac:dyDescent="0.25">
      <c r="A9" s="334" t="s">
        <v>281</v>
      </c>
      <c r="B9" s="319">
        <v>0</v>
      </c>
      <c r="C9" s="320">
        <v>0</v>
      </c>
      <c r="D9" s="319">
        <v>0</v>
      </c>
      <c r="E9" s="319"/>
      <c r="F9" s="318"/>
    </row>
    <row r="10" spans="1:6" ht="25.5" customHeight="1" x14ac:dyDescent="0.25">
      <c r="A10" s="334" t="s">
        <v>280</v>
      </c>
      <c r="B10" s="319">
        <v>0</v>
      </c>
      <c r="C10" s="320">
        <v>0</v>
      </c>
      <c r="D10" s="319">
        <v>0</v>
      </c>
      <c r="E10" s="319"/>
      <c r="F10" s="318"/>
    </row>
    <row r="11" spans="1:6" ht="25.5" customHeight="1" x14ac:dyDescent="0.25">
      <c r="A11" s="333" t="s">
        <v>279</v>
      </c>
      <c r="B11" s="315">
        <v>0</v>
      </c>
      <c r="C11" s="315">
        <f>C12+C17+C49+C53+C56</f>
        <v>0</v>
      </c>
      <c r="D11" s="315">
        <v>0</v>
      </c>
      <c r="E11" s="315"/>
      <c r="F11" s="315"/>
    </row>
    <row r="12" spans="1:6" ht="25.5" customHeight="1" x14ac:dyDescent="0.25">
      <c r="A12" s="332" t="s">
        <v>107</v>
      </c>
      <c r="B12" s="331">
        <v>0</v>
      </c>
      <c r="C12" s="331">
        <v>0</v>
      </c>
      <c r="D12" s="331">
        <v>0</v>
      </c>
      <c r="E12" s="331"/>
      <c r="F12" s="331"/>
    </row>
  </sheetData>
  <mergeCells count="3">
    <mergeCell ref="A1:F1"/>
    <mergeCell ref="A2:F2"/>
    <mergeCell ref="A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zoomScaleNormal="100" workbookViewId="0">
      <selection sqref="A1:D4"/>
    </sheetView>
  </sheetViews>
  <sheetFormatPr defaultColWidth="8.81640625" defaultRowHeight="9" x14ac:dyDescent="0.2"/>
  <cols>
    <col min="1" max="1" width="68.26953125" style="336" customWidth="1"/>
    <col min="2" max="2" width="15.453125" style="336" customWidth="1"/>
    <col min="3" max="3" width="17.7265625" style="336" customWidth="1"/>
    <col min="4" max="4" width="13.453125" style="336" customWidth="1"/>
    <col min="5" max="6" width="8.81640625" style="336"/>
    <col min="7" max="7" width="14.54296875" style="336" customWidth="1"/>
    <col min="8" max="16384" width="8.81640625" style="336"/>
  </cols>
  <sheetData>
    <row r="1" spans="1:5" ht="20.25" customHeight="1" x14ac:dyDescent="0.2">
      <c r="A1" s="484" t="s">
        <v>292</v>
      </c>
      <c r="B1" s="484"/>
      <c r="C1" s="484"/>
      <c r="D1" s="484"/>
      <c r="E1" s="404"/>
    </row>
    <row r="2" spans="1:5" ht="15" customHeight="1" x14ac:dyDescent="0.2">
      <c r="A2" s="484"/>
      <c r="B2" s="484"/>
      <c r="C2" s="484"/>
      <c r="D2" s="484"/>
    </row>
    <row r="3" spans="1:5" ht="10.5" customHeight="1" x14ac:dyDescent="0.2">
      <c r="A3" s="484"/>
      <c r="B3" s="484"/>
      <c r="C3" s="484"/>
      <c r="D3" s="484"/>
    </row>
    <row r="4" spans="1:5" ht="42" customHeight="1" x14ac:dyDescent="0.2">
      <c r="A4" s="485"/>
      <c r="B4" s="485"/>
      <c r="C4" s="485"/>
      <c r="D4" s="485"/>
    </row>
    <row r="5" spans="1:5" ht="13.5" hidden="1" x14ac:dyDescent="0.25">
      <c r="A5" s="403"/>
      <c r="B5" s="403"/>
      <c r="C5" s="403"/>
      <c r="D5" s="403"/>
      <c r="E5" s="402"/>
    </row>
    <row r="6" spans="1:5" ht="20" hidden="1" x14ac:dyDescent="0.2">
      <c r="A6" s="486"/>
      <c r="B6" s="486"/>
      <c r="C6" s="486"/>
      <c r="D6" s="486"/>
      <c r="E6" s="401"/>
    </row>
    <row r="7" spans="1:5" ht="17.5" hidden="1" x14ac:dyDescent="0.2">
      <c r="A7" s="348"/>
      <c r="B7" s="348"/>
      <c r="C7" s="348"/>
      <c r="D7" s="348"/>
      <c r="E7" s="348"/>
    </row>
    <row r="8" spans="1:5" ht="10.5" hidden="1" customHeight="1" x14ac:dyDescent="0.2">
      <c r="A8" s="487"/>
      <c r="B8" s="488"/>
      <c r="C8" s="488"/>
      <c r="D8" s="489"/>
      <c r="E8" s="488"/>
    </row>
    <row r="9" spans="1:5" ht="48" hidden="1" customHeight="1" x14ac:dyDescent="0.2">
      <c r="A9" s="487"/>
      <c r="B9" s="488"/>
      <c r="C9" s="488"/>
      <c r="D9" s="489"/>
      <c r="E9" s="488"/>
    </row>
    <row r="10" spans="1:5" ht="11.5" hidden="1" x14ac:dyDescent="0.2">
      <c r="A10" s="347"/>
      <c r="B10" s="346"/>
      <c r="C10" s="345"/>
      <c r="D10" s="345"/>
      <c r="E10" s="345"/>
    </row>
    <row r="11" spans="1:5" ht="15.5" hidden="1" x14ac:dyDescent="0.2">
      <c r="A11" s="344"/>
      <c r="B11" s="342"/>
      <c r="C11" s="262"/>
      <c r="D11" s="342"/>
      <c r="E11" s="400"/>
    </row>
    <row r="12" spans="1:5" ht="14.5" hidden="1" x14ac:dyDescent="0.2">
      <c r="A12" s="344"/>
      <c r="B12" s="342"/>
      <c r="C12" s="342"/>
      <c r="D12" s="342"/>
      <c r="E12" s="400"/>
    </row>
    <row r="13" spans="1:5" ht="14.5" hidden="1" x14ac:dyDescent="0.2">
      <c r="A13" s="344"/>
      <c r="B13" s="342"/>
      <c r="C13" s="342"/>
      <c r="D13" s="342"/>
      <c r="E13" s="400"/>
    </row>
    <row r="14" spans="1:5" ht="14.5" hidden="1" x14ac:dyDescent="0.2">
      <c r="A14" s="344"/>
      <c r="B14" s="342"/>
      <c r="C14" s="342"/>
      <c r="D14" s="342"/>
      <c r="E14" s="400"/>
    </row>
    <row r="15" spans="1:5" ht="14.5" hidden="1" x14ac:dyDescent="0.2">
      <c r="A15" s="344"/>
      <c r="B15" s="342"/>
      <c r="C15" s="342"/>
      <c r="D15" s="342"/>
      <c r="E15" s="400"/>
    </row>
    <row r="16" spans="1:5" ht="14" hidden="1" x14ac:dyDescent="0.2">
      <c r="A16" s="340"/>
      <c r="B16" s="339"/>
      <c r="C16" s="339"/>
      <c r="D16" s="339"/>
      <c r="E16" s="399"/>
    </row>
    <row r="17" spans="1:5" hidden="1" x14ac:dyDescent="0.2">
      <c r="A17" s="379"/>
      <c r="B17" s="379"/>
      <c r="C17" s="379"/>
      <c r="D17" s="379"/>
    </row>
    <row r="18" spans="1:5" hidden="1" x14ac:dyDescent="0.2">
      <c r="A18" s="379"/>
      <c r="B18" s="379"/>
      <c r="C18" s="379"/>
      <c r="D18" s="379"/>
    </row>
    <row r="19" spans="1:5" ht="20" hidden="1" x14ac:dyDescent="0.2">
      <c r="A19" s="490"/>
      <c r="B19" s="490"/>
      <c r="C19" s="490"/>
      <c r="D19" s="490"/>
    </row>
    <row r="20" spans="1:5" ht="14" hidden="1" x14ac:dyDescent="0.2">
      <c r="A20" s="398"/>
      <c r="B20" s="397"/>
      <c r="C20" s="396"/>
      <c r="D20" s="396"/>
      <c r="E20" s="395"/>
    </row>
    <row r="21" spans="1:5" ht="10.5" hidden="1" customHeight="1" x14ac:dyDescent="0.2">
      <c r="A21" s="491"/>
      <c r="B21" s="492"/>
      <c r="C21" s="492"/>
      <c r="D21" s="493"/>
      <c r="E21" s="492"/>
    </row>
    <row r="22" spans="1:5" ht="33" hidden="1" customHeight="1" x14ac:dyDescent="0.2">
      <c r="A22" s="491"/>
      <c r="B22" s="492"/>
      <c r="C22" s="492"/>
      <c r="D22" s="493"/>
      <c r="E22" s="492"/>
    </row>
    <row r="23" spans="1:5" ht="11.5" hidden="1" x14ac:dyDescent="0.2">
      <c r="A23" s="394"/>
      <c r="B23" s="393"/>
      <c r="C23" s="381"/>
      <c r="D23" s="381"/>
      <c r="E23" s="381"/>
    </row>
    <row r="24" spans="1:5" ht="14" hidden="1" x14ac:dyDescent="0.2">
      <c r="A24" s="392"/>
      <c r="B24" s="391"/>
      <c r="C24" s="390"/>
      <c r="D24" s="389"/>
      <c r="E24" s="381"/>
    </row>
    <row r="25" spans="1:5" ht="14" hidden="1" x14ac:dyDescent="0.2">
      <c r="A25" s="392"/>
      <c r="B25" s="391"/>
      <c r="C25" s="390"/>
      <c r="D25" s="389"/>
      <c r="E25" s="381"/>
    </row>
    <row r="26" spans="1:5" ht="14" hidden="1" x14ac:dyDescent="0.2">
      <c r="A26" s="388"/>
      <c r="B26" s="387"/>
      <c r="C26" s="387"/>
      <c r="D26" s="384"/>
      <c r="E26" s="380"/>
    </row>
    <row r="27" spans="1:5" ht="14" hidden="1" x14ac:dyDescent="0.2">
      <c r="A27" s="386"/>
      <c r="B27" s="385"/>
      <c r="C27" s="385"/>
      <c r="D27" s="384"/>
      <c r="E27" s="380"/>
    </row>
    <row r="28" spans="1:5" ht="15" hidden="1" customHeight="1" x14ac:dyDescent="0.2">
      <c r="A28" s="383"/>
      <c r="B28" s="382"/>
      <c r="C28" s="382"/>
      <c r="D28" s="381"/>
      <c r="E28" s="380"/>
    </row>
    <row r="29" spans="1:5" ht="11.5" hidden="1" x14ac:dyDescent="0.2">
      <c r="D29" s="345"/>
      <c r="E29" s="379"/>
    </row>
    <row r="30" spans="1:5" hidden="1" x14ac:dyDescent="0.2">
      <c r="E30" s="379"/>
    </row>
    <row r="32" spans="1:5" ht="41.25" customHeight="1" x14ac:dyDescent="0.2">
      <c r="A32" s="378" t="s">
        <v>10</v>
      </c>
      <c r="B32" s="377" t="s">
        <v>264</v>
      </c>
      <c r="C32" s="377" t="s">
        <v>287</v>
      </c>
      <c r="D32" s="376" t="s">
        <v>222</v>
      </c>
    </row>
    <row r="33" spans="1:4" ht="12" customHeight="1" x14ac:dyDescent="0.2">
      <c r="A33" s="375">
        <v>1</v>
      </c>
      <c r="B33" s="374">
        <v>2</v>
      </c>
      <c r="C33" s="374">
        <v>3</v>
      </c>
      <c r="D33" s="373" t="s">
        <v>221</v>
      </c>
    </row>
    <row r="34" spans="1:4" ht="15" customHeight="1" x14ac:dyDescent="0.3">
      <c r="A34" s="372" t="s">
        <v>113</v>
      </c>
      <c r="B34" s="371">
        <f>B36+B43+B182+B226</f>
        <v>2203799.2100000004</v>
      </c>
      <c r="C34" s="371">
        <f>C36+C43+C182+C226</f>
        <v>2803598.0000000005</v>
      </c>
      <c r="D34" s="370">
        <f>C34/B34*100</f>
        <v>127.21658067932604</v>
      </c>
    </row>
    <row r="35" spans="1:4" ht="12.5" x14ac:dyDescent="0.25">
      <c r="A35" s="81" t="s">
        <v>114</v>
      </c>
      <c r="B35" s="494"/>
      <c r="C35" s="494"/>
      <c r="D35" s="494"/>
    </row>
    <row r="36" spans="1:4" ht="26" x14ac:dyDescent="0.3">
      <c r="A36" s="82" t="s">
        <v>184</v>
      </c>
      <c r="B36" s="107">
        <v>1400</v>
      </c>
      <c r="C36" s="107">
        <f>C37</f>
        <v>1400</v>
      </c>
      <c r="D36" s="369">
        <f>C36/B36*100</f>
        <v>100</v>
      </c>
    </row>
    <row r="37" spans="1:4" ht="13" x14ac:dyDescent="0.3">
      <c r="A37" s="100" t="s">
        <v>115</v>
      </c>
      <c r="B37" s="101">
        <v>1400</v>
      </c>
      <c r="C37" s="101">
        <f>C38</f>
        <v>1400</v>
      </c>
      <c r="D37" s="368">
        <f>C37/B37*100</f>
        <v>100</v>
      </c>
    </row>
    <row r="38" spans="1:4" ht="13" x14ac:dyDescent="0.3">
      <c r="A38" s="84" t="s">
        <v>107</v>
      </c>
      <c r="B38" s="85">
        <v>1400</v>
      </c>
      <c r="C38" s="85">
        <f>C39</f>
        <v>1400</v>
      </c>
      <c r="D38" s="350">
        <f>C38/B38*100</f>
        <v>100</v>
      </c>
    </row>
    <row r="39" spans="1:4" ht="13" x14ac:dyDescent="0.3">
      <c r="A39" s="86" t="s">
        <v>116</v>
      </c>
      <c r="B39" s="89">
        <v>1400</v>
      </c>
      <c r="C39" s="89">
        <v>1400</v>
      </c>
      <c r="D39" s="352">
        <f>C39/B39*100</f>
        <v>100</v>
      </c>
    </row>
    <row r="40" spans="1:4" ht="13" x14ac:dyDescent="0.3">
      <c r="A40" s="94" t="s">
        <v>117</v>
      </c>
      <c r="B40" s="89">
        <v>1400</v>
      </c>
      <c r="C40" s="89">
        <v>1400</v>
      </c>
      <c r="D40" s="352">
        <f>C40/B40*100</f>
        <v>100</v>
      </c>
    </row>
    <row r="41" spans="1:4" ht="12" customHeight="1" x14ac:dyDescent="0.25">
      <c r="A41" s="88" t="s">
        <v>127</v>
      </c>
      <c r="B41" s="87"/>
      <c r="C41" s="87">
        <v>1400</v>
      </c>
      <c r="D41" s="353"/>
    </row>
    <row r="42" spans="1:4" ht="12" customHeight="1" x14ac:dyDescent="0.25">
      <c r="A42" s="88" t="s">
        <v>128</v>
      </c>
      <c r="B42" s="87"/>
      <c r="C42" s="87">
        <v>1400</v>
      </c>
      <c r="D42" s="353"/>
    </row>
    <row r="43" spans="1:4" ht="26" x14ac:dyDescent="0.3">
      <c r="A43" s="82" t="s">
        <v>185</v>
      </c>
      <c r="B43" s="106">
        <f>B44</f>
        <v>2158330.5300000003</v>
      </c>
      <c r="C43" s="106">
        <f>C44</f>
        <v>2756610.6200000006</v>
      </c>
      <c r="D43" s="363">
        <f t="shared" ref="D43:D53" si="0">C43/B43*100</f>
        <v>127.71957685276317</v>
      </c>
    </row>
    <row r="44" spans="1:4" ht="13" x14ac:dyDescent="0.3">
      <c r="A44" s="100" t="s">
        <v>118</v>
      </c>
      <c r="B44" s="101">
        <f>B45+B50+B59+B103+B123+B132+B164+B177</f>
        <v>2158330.5300000003</v>
      </c>
      <c r="C44" s="101">
        <f>C45+C50+C59+C103+C123+C132+C164+C177</f>
        <v>2756610.6200000006</v>
      </c>
      <c r="D44" s="355">
        <f t="shared" si="0"/>
        <v>127.71957685276317</v>
      </c>
    </row>
    <row r="45" spans="1:4" ht="13" x14ac:dyDescent="0.3">
      <c r="A45" s="84" t="s">
        <v>107</v>
      </c>
      <c r="B45" s="85">
        <f>B46</f>
        <v>8700</v>
      </c>
      <c r="C45" s="85">
        <f>C46</f>
        <v>8700</v>
      </c>
      <c r="D45" s="350">
        <f t="shared" ref="D45:D47" si="1">C45/B45*100</f>
        <v>100</v>
      </c>
    </row>
    <row r="46" spans="1:4" ht="13" x14ac:dyDescent="0.3">
      <c r="A46" s="86" t="s">
        <v>116</v>
      </c>
      <c r="B46" s="89">
        <f>B47</f>
        <v>8700</v>
      </c>
      <c r="C46" s="89">
        <f>C47</f>
        <v>8700</v>
      </c>
      <c r="D46" s="352">
        <f t="shared" si="1"/>
        <v>100</v>
      </c>
    </row>
    <row r="47" spans="1:4" ht="13" x14ac:dyDescent="0.3">
      <c r="A47" s="94" t="s">
        <v>117</v>
      </c>
      <c r="B47" s="89">
        <v>8700</v>
      </c>
      <c r="C47" s="89">
        <f>C48</f>
        <v>8700</v>
      </c>
      <c r="D47" s="352">
        <f t="shared" si="1"/>
        <v>100</v>
      </c>
    </row>
    <row r="48" spans="1:4" ht="13" x14ac:dyDescent="0.3">
      <c r="A48" s="103" t="s">
        <v>135</v>
      </c>
      <c r="B48" s="102"/>
      <c r="C48" s="85">
        <f>SUM(C49:C49)</f>
        <v>8700</v>
      </c>
      <c r="D48" s="362"/>
    </row>
    <row r="49" spans="1:7" ht="12.5" x14ac:dyDescent="0.25">
      <c r="A49" s="88" t="s">
        <v>165</v>
      </c>
      <c r="B49" s="87"/>
      <c r="C49" s="87">
        <v>8700</v>
      </c>
      <c r="D49" s="349"/>
    </row>
    <row r="50" spans="1:7" ht="13" x14ac:dyDescent="0.3">
      <c r="A50" s="84" t="s">
        <v>108</v>
      </c>
      <c r="B50" s="85">
        <v>267</v>
      </c>
      <c r="C50" s="85">
        <f>C51</f>
        <v>371.6</v>
      </c>
      <c r="D50" s="350">
        <f t="shared" si="0"/>
        <v>139.17602996254683</v>
      </c>
    </row>
    <row r="51" spans="1:7" ht="13" x14ac:dyDescent="0.3">
      <c r="A51" s="86" t="s">
        <v>116</v>
      </c>
      <c r="B51" s="89">
        <v>267</v>
      </c>
      <c r="C51" s="89">
        <f>C52+C53+C56</f>
        <v>371.6</v>
      </c>
      <c r="D51" s="352">
        <f t="shared" si="0"/>
        <v>139.17602996254683</v>
      </c>
    </row>
    <row r="52" spans="1:7" ht="13" x14ac:dyDescent="0.3">
      <c r="A52" s="94" t="s">
        <v>119</v>
      </c>
      <c r="B52" s="89">
        <v>154</v>
      </c>
      <c r="C52" s="89">
        <v>0</v>
      </c>
      <c r="D52" s="352">
        <f t="shared" si="0"/>
        <v>0</v>
      </c>
    </row>
    <row r="53" spans="1:7" ht="13" x14ac:dyDescent="0.3">
      <c r="A53" s="94" t="s">
        <v>117</v>
      </c>
      <c r="B53" s="89">
        <v>100</v>
      </c>
      <c r="C53" s="89">
        <f>C54</f>
        <v>367.48</v>
      </c>
      <c r="D53" s="352">
        <f t="shared" si="0"/>
        <v>367.48</v>
      </c>
    </row>
    <row r="54" spans="1:7" ht="13" x14ac:dyDescent="0.3">
      <c r="A54" s="178" t="s">
        <v>127</v>
      </c>
      <c r="B54" s="179"/>
      <c r="C54" s="180">
        <f>C55</f>
        <v>367.48</v>
      </c>
      <c r="D54" s="367"/>
    </row>
    <row r="55" spans="1:7" ht="13" x14ac:dyDescent="0.3">
      <c r="A55" s="88" t="s">
        <v>147</v>
      </c>
      <c r="B55" s="87"/>
      <c r="C55" s="87">
        <v>367.48</v>
      </c>
      <c r="D55" s="352"/>
    </row>
    <row r="56" spans="1:7" ht="13" x14ac:dyDescent="0.3">
      <c r="A56" s="94" t="s">
        <v>120</v>
      </c>
      <c r="B56" s="89">
        <v>13</v>
      </c>
      <c r="C56" s="89">
        <f>C57</f>
        <v>4.12</v>
      </c>
      <c r="D56" s="352">
        <f>C56/B56*100</f>
        <v>31.692307692307693</v>
      </c>
    </row>
    <row r="57" spans="1:7" ht="13" x14ac:dyDescent="0.3">
      <c r="A57" s="88" t="s">
        <v>129</v>
      </c>
      <c r="B57" s="87"/>
      <c r="C57" s="87">
        <v>4.12</v>
      </c>
      <c r="D57" s="352"/>
    </row>
    <row r="58" spans="1:7" ht="13" x14ac:dyDescent="0.3">
      <c r="A58" s="88" t="s">
        <v>130</v>
      </c>
      <c r="B58" s="87"/>
      <c r="C58" s="87">
        <v>4.12</v>
      </c>
      <c r="D58" s="352"/>
    </row>
    <row r="59" spans="1:7" ht="13" x14ac:dyDescent="0.3">
      <c r="A59" s="84" t="s">
        <v>109</v>
      </c>
      <c r="B59" s="85">
        <f>B60</f>
        <v>133747</v>
      </c>
      <c r="C59" s="85">
        <f>C60</f>
        <v>122282.01999999999</v>
      </c>
      <c r="D59" s="350">
        <f>C59/B59*100</f>
        <v>91.427860064150963</v>
      </c>
    </row>
    <row r="60" spans="1:7" ht="13" x14ac:dyDescent="0.3">
      <c r="A60" s="86" t="s">
        <v>116</v>
      </c>
      <c r="B60" s="89">
        <f>B61+B66+B96+B99</f>
        <v>133747</v>
      </c>
      <c r="C60" s="89">
        <f>C61+C66+C96+C99</f>
        <v>122282.01999999999</v>
      </c>
      <c r="D60" s="352">
        <f>C60/B60*100</f>
        <v>91.427860064150963</v>
      </c>
    </row>
    <row r="61" spans="1:7" ht="13" x14ac:dyDescent="0.3">
      <c r="A61" s="97" t="s">
        <v>119</v>
      </c>
      <c r="B61" s="91">
        <v>3257.81</v>
      </c>
      <c r="C61" s="91">
        <f>C62+C64</f>
        <v>1994.8999999999999</v>
      </c>
      <c r="D61" s="352">
        <f>C61/B61*100</f>
        <v>61.234387517995216</v>
      </c>
    </row>
    <row r="62" spans="1:7" ht="13" x14ac:dyDescent="0.3">
      <c r="A62" s="103" t="s">
        <v>131</v>
      </c>
      <c r="B62" s="85"/>
      <c r="C62" s="85">
        <f>C63</f>
        <v>1712.35</v>
      </c>
      <c r="D62" s="362"/>
    </row>
    <row r="63" spans="1:7" ht="12.5" x14ac:dyDescent="0.25">
      <c r="A63" s="88" t="s">
        <v>132</v>
      </c>
      <c r="B63" s="87"/>
      <c r="C63" s="87">
        <v>1712.35</v>
      </c>
      <c r="D63" s="349"/>
      <c r="G63" s="337"/>
    </row>
    <row r="64" spans="1:7" ht="13" x14ac:dyDescent="0.3">
      <c r="A64" s="103" t="s">
        <v>133</v>
      </c>
      <c r="B64" s="85"/>
      <c r="C64" s="85">
        <f>C65</f>
        <v>282.55</v>
      </c>
      <c r="D64" s="362"/>
    </row>
    <row r="65" spans="1:4" ht="12.5" x14ac:dyDescent="0.25">
      <c r="A65" s="88" t="s">
        <v>134</v>
      </c>
      <c r="B65" s="87"/>
      <c r="C65" s="87">
        <v>282.55</v>
      </c>
      <c r="D65" s="349"/>
    </row>
    <row r="66" spans="1:4" ht="13" x14ac:dyDescent="0.3">
      <c r="A66" s="94" t="s">
        <v>117</v>
      </c>
      <c r="B66" s="89">
        <v>127640.47</v>
      </c>
      <c r="C66" s="89">
        <f>C67+C71+C78+C88+C90</f>
        <v>118443.69</v>
      </c>
      <c r="D66" s="352">
        <f>C66/B66*100</f>
        <v>92.794777393094847</v>
      </c>
    </row>
    <row r="67" spans="1:4" ht="13" x14ac:dyDescent="0.3">
      <c r="A67" s="103" t="s">
        <v>135</v>
      </c>
      <c r="B67" s="85"/>
      <c r="C67" s="85">
        <f>SUM(C68:C70)</f>
        <v>36532.75</v>
      </c>
      <c r="D67" s="362"/>
    </row>
    <row r="68" spans="1:4" ht="12.5" x14ac:dyDescent="0.25">
      <c r="A68" s="88" t="s">
        <v>136</v>
      </c>
      <c r="B68" s="87"/>
      <c r="C68" s="87">
        <v>33906.120000000003</v>
      </c>
      <c r="D68" s="349"/>
    </row>
    <row r="69" spans="1:4" ht="12.5" x14ac:dyDescent="0.25">
      <c r="A69" s="88" t="s">
        <v>137</v>
      </c>
      <c r="B69" s="87"/>
      <c r="C69" s="87">
        <v>2485.63</v>
      </c>
      <c r="D69" s="349"/>
    </row>
    <row r="70" spans="1:4" ht="12.5" x14ac:dyDescent="0.25">
      <c r="A70" s="88" t="s">
        <v>138</v>
      </c>
      <c r="B70" s="87"/>
      <c r="C70" s="87">
        <v>141</v>
      </c>
      <c r="D70" s="349"/>
    </row>
    <row r="71" spans="1:4" ht="13" x14ac:dyDescent="0.3">
      <c r="A71" s="103" t="s">
        <v>139</v>
      </c>
      <c r="B71" s="85"/>
      <c r="C71" s="85">
        <f>SUM(C72:C77)</f>
        <v>25637.86</v>
      </c>
      <c r="D71" s="362"/>
    </row>
    <row r="72" spans="1:4" ht="13" x14ac:dyDescent="0.3">
      <c r="A72" s="92" t="s">
        <v>140</v>
      </c>
      <c r="B72" s="91"/>
      <c r="C72" s="87">
        <v>11122.01</v>
      </c>
      <c r="D72" s="349"/>
    </row>
    <row r="73" spans="1:4" ht="13" x14ac:dyDescent="0.3">
      <c r="A73" s="92" t="s">
        <v>141</v>
      </c>
      <c r="B73" s="91"/>
      <c r="C73" s="87">
        <v>1617.6</v>
      </c>
      <c r="D73" s="349"/>
    </row>
    <row r="74" spans="1:4" ht="13" x14ac:dyDescent="0.3">
      <c r="A74" s="92" t="s">
        <v>166</v>
      </c>
      <c r="B74" s="91"/>
      <c r="C74" s="87">
        <v>2874.57</v>
      </c>
      <c r="D74" s="349"/>
    </row>
    <row r="75" spans="1:4" ht="13" x14ac:dyDescent="0.3">
      <c r="A75" s="92" t="s">
        <v>142</v>
      </c>
      <c r="B75" s="91"/>
      <c r="C75" s="87">
        <v>6282.08</v>
      </c>
      <c r="D75" s="349"/>
    </row>
    <row r="76" spans="1:4" ht="13" x14ac:dyDescent="0.3">
      <c r="A76" s="92" t="s">
        <v>143</v>
      </c>
      <c r="B76" s="91"/>
      <c r="C76" s="87">
        <v>3535.12</v>
      </c>
      <c r="D76" s="349"/>
    </row>
    <row r="77" spans="1:4" ht="12.5" x14ac:dyDescent="0.25">
      <c r="A77" s="88" t="s">
        <v>144</v>
      </c>
      <c r="B77" s="87"/>
      <c r="C77" s="431">
        <v>206.48</v>
      </c>
      <c r="D77" s="349"/>
    </row>
    <row r="78" spans="1:4" ht="13" x14ac:dyDescent="0.3">
      <c r="A78" s="103" t="s">
        <v>127</v>
      </c>
      <c r="B78" s="85"/>
      <c r="C78" s="85">
        <f>SUM(C79:C87)</f>
        <v>37252.850000000006</v>
      </c>
      <c r="D78" s="362"/>
    </row>
    <row r="79" spans="1:4" ht="12.5" x14ac:dyDescent="0.25">
      <c r="A79" s="92" t="s">
        <v>128</v>
      </c>
      <c r="B79" s="93"/>
      <c r="C79" s="87">
        <v>2888.29</v>
      </c>
      <c r="D79" s="349"/>
    </row>
    <row r="80" spans="1:4" ht="12.5" x14ac:dyDescent="0.25">
      <c r="A80" s="92" t="s">
        <v>145</v>
      </c>
      <c r="B80" s="93"/>
      <c r="C80" s="87">
        <v>6065.27</v>
      </c>
      <c r="D80" s="349"/>
    </row>
    <row r="81" spans="1:4" ht="12.5" x14ac:dyDescent="0.25">
      <c r="A81" s="92" t="s">
        <v>146</v>
      </c>
      <c r="B81" s="93"/>
      <c r="C81" s="87">
        <v>0</v>
      </c>
      <c r="D81" s="349"/>
    </row>
    <row r="82" spans="1:4" ht="12.5" x14ac:dyDescent="0.25">
      <c r="A82" s="92" t="s">
        <v>147</v>
      </c>
      <c r="B82" s="93"/>
      <c r="C82" s="87">
        <v>2026.79</v>
      </c>
      <c r="D82" s="349"/>
    </row>
    <row r="83" spans="1:4" ht="12.5" x14ac:dyDescent="0.25">
      <c r="A83" s="92" t="s">
        <v>148</v>
      </c>
      <c r="B83" s="93"/>
      <c r="C83" s="87">
        <v>3144.35</v>
      </c>
      <c r="D83" s="349"/>
    </row>
    <row r="84" spans="1:4" ht="12.5" x14ac:dyDescent="0.25">
      <c r="A84" s="92" t="s">
        <v>149</v>
      </c>
      <c r="B84" s="93"/>
      <c r="C84" s="431">
        <v>106.65</v>
      </c>
      <c r="D84" s="349"/>
    </row>
    <row r="85" spans="1:4" ht="12.5" x14ac:dyDescent="0.25">
      <c r="A85" s="92" t="s">
        <v>150</v>
      </c>
      <c r="B85" s="93"/>
      <c r="C85" s="87">
        <v>9128.7000000000007</v>
      </c>
      <c r="D85" s="349"/>
    </row>
    <row r="86" spans="1:4" ht="12.5" x14ac:dyDescent="0.25">
      <c r="A86" s="92" t="s">
        <v>151</v>
      </c>
      <c r="B86" s="93"/>
      <c r="C86" s="87">
        <v>6071.5</v>
      </c>
      <c r="D86" s="349"/>
    </row>
    <row r="87" spans="1:4" ht="12.5" x14ac:dyDescent="0.25">
      <c r="A87" s="92" t="s">
        <v>152</v>
      </c>
      <c r="B87" s="93"/>
      <c r="C87" s="87">
        <v>7821.3</v>
      </c>
      <c r="D87" s="349"/>
    </row>
    <row r="88" spans="1:4" ht="13" x14ac:dyDescent="0.3">
      <c r="A88" s="103" t="s">
        <v>153</v>
      </c>
      <c r="B88" s="85"/>
      <c r="C88" s="85">
        <f>C89</f>
        <v>9179.86</v>
      </c>
      <c r="D88" s="362"/>
    </row>
    <row r="89" spans="1:4" ht="12.5" x14ac:dyDescent="0.25">
      <c r="A89" s="92" t="s">
        <v>154</v>
      </c>
      <c r="B89" s="93"/>
      <c r="C89" s="87">
        <v>9179.86</v>
      </c>
      <c r="D89" s="349"/>
    </row>
    <row r="90" spans="1:4" ht="13" x14ac:dyDescent="0.3">
      <c r="A90" s="103" t="s">
        <v>155</v>
      </c>
      <c r="B90" s="85"/>
      <c r="C90" s="85">
        <f>SUM(C91:C95)</f>
        <v>9840.369999999999</v>
      </c>
      <c r="D90" s="362"/>
    </row>
    <row r="91" spans="1:4" ht="13" x14ac:dyDescent="0.3">
      <c r="A91" s="92" t="s">
        <v>156</v>
      </c>
      <c r="B91" s="91"/>
      <c r="C91" s="87">
        <v>4350.84</v>
      </c>
      <c r="D91" s="349"/>
    </row>
    <row r="92" spans="1:4" ht="13" x14ac:dyDescent="0.3">
      <c r="A92" s="92" t="s">
        <v>157</v>
      </c>
      <c r="B92" s="91"/>
      <c r="C92" s="87">
        <v>905</v>
      </c>
      <c r="D92" s="349"/>
    </row>
    <row r="93" spans="1:4" ht="13" x14ac:dyDescent="0.3">
      <c r="A93" s="92" t="s">
        <v>158</v>
      </c>
      <c r="B93" s="91"/>
      <c r="C93" s="87">
        <v>127.44</v>
      </c>
      <c r="D93" s="349"/>
    </row>
    <row r="94" spans="1:4" ht="13" x14ac:dyDescent="0.3">
      <c r="A94" s="92" t="s">
        <v>159</v>
      </c>
      <c r="B94" s="91"/>
      <c r="C94" s="87">
        <v>0</v>
      </c>
      <c r="D94" s="349"/>
    </row>
    <row r="95" spans="1:4" ht="13" x14ac:dyDescent="0.3">
      <c r="A95" s="92" t="s">
        <v>160</v>
      </c>
      <c r="B95" s="91"/>
      <c r="C95" s="87">
        <v>4457.09</v>
      </c>
      <c r="D95" s="349"/>
    </row>
    <row r="96" spans="1:4" ht="13" x14ac:dyDescent="0.3">
      <c r="A96" s="97" t="s">
        <v>120</v>
      </c>
      <c r="B96" s="91">
        <v>2056</v>
      </c>
      <c r="C96" s="91">
        <f>C97</f>
        <v>1843.43</v>
      </c>
      <c r="D96" s="352">
        <f>C96/B96*100</f>
        <v>89.660992217898837</v>
      </c>
    </row>
    <row r="97" spans="1:4" ht="13" x14ac:dyDescent="0.3">
      <c r="A97" s="103" t="s">
        <v>129</v>
      </c>
      <c r="B97" s="85"/>
      <c r="C97" s="85">
        <f>C98</f>
        <v>1843.43</v>
      </c>
      <c r="D97" s="362"/>
    </row>
    <row r="98" spans="1:4" ht="13" x14ac:dyDescent="0.3">
      <c r="A98" s="92" t="s">
        <v>161</v>
      </c>
      <c r="B98" s="91"/>
      <c r="C98" s="87">
        <v>1843.43</v>
      </c>
      <c r="D98" s="349"/>
    </row>
    <row r="99" spans="1:4" ht="26" x14ac:dyDescent="0.3">
      <c r="A99" s="97" t="s">
        <v>123</v>
      </c>
      <c r="B99" s="91">
        <v>792.72</v>
      </c>
      <c r="C99" s="91">
        <v>0</v>
      </c>
      <c r="D99" s="365" t="s">
        <v>229</v>
      </c>
    </row>
    <row r="100" spans="1:4" ht="13" x14ac:dyDescent="0.3">
      <c r="A100" s="103" t="s">
        <v>162</v>
      </c>
      <c r="B100" s="85"/>
      <c r="C100" s="85">
        <v>0</v>
      </c>
      <c r="D100" s="362"/>
    </row>
    <row r="101" spans="1:4" ht="13" x14ac:dyDescent="0.3">
      <c r="A101" s="92" t="s">
        <v>163</v>
      </c>
      <c r="B101" s="91"/>
      <c r="C101" s="93">
        <v>0</v>
      </c>
      <c r="D101" s="349"/>
    </row>
    <row r="102" spans="1:4" ht="13" x14ac:dyDescent="0.3">
      <c r="A102" s="92" t="s">
        <v>164</v>
      </c>
      <c r="B102" s="91"/>
      <c r="C102" s="93">
        <v>0</v>
      </c>
      <c r="D102" s="349"/>
    </row>
    <row r="103" spans="1:4" ht="13" x14ac:dyDescent="0.3">
      <c r="A103" s="84" t="s">
        <v>223</v>
      </c>
      <c r="B103" s="85">
        <f>B104</f>
        <v>92500</v>
      </c>
      <c r="C103" s="85">
        <f>C104</f>
        <v>92302.590000000011</v>
      </c>
      <c r="D103" s="350">
        <f>C103/B103*100</f>
        <v>99.786583783783797</v>
      </c>
    </row>
    <row r="104" spans="1:4" ht="13" x14ac:dyDescent="0.3">
      <c r="A104" s="86" t="s">
        <v>116</v>
      </c>
      <c r="B104" s="89">
        <v>92500</v>
      </c>
      <c r="C104" s="89">
        <f>C105</f>
        <v>92302.590000000011</v>
      </c>
      <c r="D104" s="352">
        <f>C104/B104*100</f>
        <v>99.786583783783797</v>
      </c>
    </row>
    <row r="105" spans="1:4" ht="13" x14ac:dyDescent="0.3">
      <c r="A105" s="94" t="s">
        <v>117</v>
      </c>
      <c r="B105" s="89">
        <v>92500</v>
      </c>
      <c r="C105" s="89">
        <f>C106+C109+C113+C121</f>
        <v>92302.590000000011</v>
      </c>
      <c r="D105" s="352">
        <f>C105/B105*100</f>
        <v>99.786583783783797</v>
      </c>
    </row>
    <row r="106" spans="1:4" ht="13" x14ac:dyDescent="0.3">
      <c r="A106" s="103" t="s">
        <v>135</v>
      </c>
      <c r="B106" s="102"/>
      <c r="C106" s="85">
        <f>SUM(C107:C108)</f>
        <v>51225.33</v>
      </c>
      <c r="D106" s="362"/>
    </row>
    <row r="107" spans="1:4" ht="12.5" x14ac:dyDescent="0.25">
      <c r="A107" s="88" t="s">
        <v>136</v>
      </c>
      <c r="B107" s="87"/>
      <c r="C107" s="87">
        <v>1276.8</v>
      </c>
      <c r="D107" s="349"/>
    </row>
    <row r="108" spans="1:4" ht="12.5" x14ac:dyDescent="0.25">
      <c r="A108" s="88" t="s">
        <v>165</v>
      </c>
      <c r="B108" s="87"/>
      <c r="C108" s="87">
        <v>49948.53</v>
      </c>
      <c r="D108" s="349"/>
    </row>
    <row r="109" spans="1:4" ht="13" x14ac:dyDescent="0.3">
      <c r="A109" s="103" t="s">
        <v>139</v>
      </c>
      <c r="B109" s="102"/>
      <c r="C109" s="85">
        <f>SUM(C110:C112)</f>
        <v>12920.05</v>
      </c>
      <c r="D109" s="362"/>
    </row>
    <row r="110" spans="1:4" ht="13" x14ac:dyDescent="0.3">
      <c r="A110" s="92" t="s">
        <v>140</v>
      </c>
      <c r="B110" s="91"/>
      <c r="C110" s="87">
        <v>825.1</v>
      </c>
      <c r="D110" s="349"/>
    </row>
    <row r="111" spans="1:4" ht="13" x14ac:dyDescent="0.3">
      <c r="A111" s="92" t="s">
        <v>166</v>
      </c>
      <c r="B111" s="91"/>
      <c r="C111" s="87">
        <v>11634.4</v>
      </c>
      <c r="D111" s="349"/>
    </row>
    <row r="112" spans="1:4" ht="13" x14ac:dyDescent="0.3">
      <c r="A112" s="92" t="s">
        <v>142</v>
      </c>
      <c r="B112" s="91"/>
      <c r="C112" s="431">
        <v>460.55</v>
      </c>
      <c r="D112" s="349"/>
    </row>
    <row r="113" spans="1:4" ht="13" x14ac:dyDescent="0.3">
      <c r="A113" s="103" t="s">
        <v>127</v>
      </c>
      <c r="B113" s="102"/>
      <c r="C113" s="85">
        <f>SUM(C114:C120)</f>
        <v>27496.880000000001</v>
      </c>
      <c r="D113" s="362"/>
    </row>
    <row r="114" spans="1:4" ht="12.5" x14ac:dyDescent="0.25">
      <c r="A114" s="92" t="s">
        <v>128</v>
      </c>
      <c r="B114" s="93"/>
      <c r="C114" s="87">
        <v>1761.06</v>
      </c>
      <c r="D114" s="349"/>
    </row>
    <row r="115" spans="1:4" ht="12.5" x14ac:dyDescent="0.25">
      <c r="A115" s="92" t="s">
        <v>145</v>
      </c>
      <c r="B115" s="93"/>
      <c r="C115" s="87">
        <v>7318.5</v>
      </c>
      <c r="D115" s="349"/>
    </row>
    <row r="116" spans="1:4" ht="12.5" x14ac:dyDescent="0.25">
      <c r="A116" s="92" t="s">
        <v>147</v>
      </c>
      <c r="B116" s="93"/>
      <c r="C116" s="87">
        <v>6500.82</v>
      </c>
      <c r="D116" s="349"/>
    </row>
    <row r="117" spans="1:4" ht="12.5" x14ac:dyDescent="0.25">
      <c r="A117" s="92" t="s">
        <v>148</v>
      </c>
      <c r="B117" s="93"/>
      <c r="C117" s="87">
        <v>4180.8</v>
      </c>
      <c r="D117" s="349"/>
    </row>
    <row r="118" spans="1:4" ht="12.5" x14ac:dyDescent="0.25">
      <c r="A118" s="92" t="s">
        <v>149</v>
      </c>
      <c r="B118" s="93"/>
      <c r="C118" s="87">
        <v>6880</v>
      </c>
      <c r="D118" s="349"/>
    </row>
    <row r="119" spans="1:4" ht="12.5" x14ac:dyDescent="0.25">
      <c r="A119" s="92" t="s">
        <v>151</v>
      </c>
      <c r="B119" s="93"/>
      <c r="C119" s="87">
        <v>0</v>
      </c>
      <c r="D119" s="349"/>
    </row>
    <row r="120" spans="1:4" ht="12.5" x14ac:dyDescent="0.25">
      <c r="A120" s="92" t="s">
        <v>152</v>
      </c>
      <c r="B120" s="93"/>
      <c r="C120" s="93">
        <v>855.7</v>
      </c>
      <c r="D120" s="349"/>
    </row>
    <row r="121" spans="1:4" ht="13" x14ac:dyDescent="0.3">
      <c r="A121" s="103" t="s">
        <v>155</v>
      </c>
      <c r="B121" s="85"/>
      <c r="C121" s="85">
        <f>C122</f>
        <v>660.33</v>
      </c>
      <c r="D121" s="362"/>
    </row>
    <row r="122" spans="1:4" ht="13" x14ac:dyDescent="0.3">
      <c r="A122" s="92" t="s">
        <v>167</v>
      </c>
      <c r="B122" s="91"/>
      <c r="C122" s="431">
        <v>660.33</v>
      </c>
      <c r="D122" s="349"/>
    </row>
    <row r="123" spans="1:4" ht="13" x14ac:dyDescent="0.3">
      <c r="A123" s="84" t="s">
        <v>224</v>
      </c>
      <c r="B123" s="85">
        <f>B124</f>
        <v>20723.740000000002</v>
      </c>
      <c r="C123" s="85">
        <f>C124</f>
        <v>20723.739999999998</v>
      </c>
      <c r="D123" s="350">
        <f>C123/B123*100</f>
        <v>99.999999999999972</v>
      </c>
    </row>
    <row r="124" spans="1:4" ht="13" x14ac:dyDescent="0.3">
      <c r="A124" s="86" t="s">
        <v>116</v>
      </c>
      <c r="B124" s="89">
        <f>B125</f>
        <v>20723.740000000002</v>
      </c>
      <c r="C124" s="89">
        <f>C125</f>
        <v>20723.739999999998</v>
      </c>
      <c r="D124" s="352">
        <f>C124/B124*100</f>
        <v>99.999999999999972</v>
      </c>
    </row>
    <row r="125" spans="1:4" ht="13" x14ac:dyDescent="0.3">
      <c r="A125" s="88" t="s">
        <v>117</v>
      </c>
      <c r="B125" s="89">
        <v>20723.740000000002</v>
      </c>
      <c r="C125" s="89">
        <f>C126+C128</f>
        <v>20723.739999999998</v>
      </c>
      <c r="D125" s="352">
        <f>C125/B125*100</f>
        <v>99.999999999999972</v>
      </c>
    </row>
    <row r="126" spans="1:4" ht="13" x14ac:dyDescent="0.3">
      <c r="A126" s="103" t="s">
        <v>139</v>
      </c>
      <c r="B126" s="102"/>
      <c r="C126" s="85">
        <f>C127</f>
        <v>2532.7600000000002</v>
      </c>
      <c r="D126" s="350"/>
    </row>
    <row r="127" spans="1:4" ht="13" x14ac:dyDescent="0.3">
      <c r="A127" s="92" t="s">
        <v>142</v>
      </c>
      <c r="B127" s="91"/>
      <c r="C127" s="87">
        <v>2532.7600000000002</v>
      </c>
      <c r="D127" s="353"/>
    </row>
    <row r="128" spans="1:4" ht="13" x14ac:dyDescent="0.3">
      <c r="A128" s="103" t="s">
        <v>127</v>
      </c>
      <c r="B128" s="102"/>
      <c r="C128" s="85">
        <f>SUM(C129:C131)</f>
        <v>18190.98</v>
      </c>
      <c r="D128" s="350"/>
    </row>
    <row r="129" spans="1:4" ht="12.5" x14ac:dyDescent="0.25">
      <c r="A129" s="92" t="s">
        <v>145</v>
      </c>
      <c r="B129" s="93"/>
      <c r="C129" s="87">
        <v>2086.39</v>
      </c>
      <c r="D129" s="353"/>
    </row>
    <row r="130" spans="1:4" ht="12.5" x14ac:dyDescent="0.25">
      <c r="A130" s="92" t="s">
        <v>148</v>
      </c>
      <c r="B130" s="93"/>
      <c r="C130" s="87">
        <v>14514.75</v>
      </c>
      <c r="D130" s="353"/>
    </row>
    <row r="131" spans="1:4" ht="12.5" x14ac:dyDescent="0.25">
      <c r="A131" s="92" t="s">
        <v>150</v>
      </c>
      <c r="B131" s="93"/>
      <c r="C131" s="87">
        <v>1589.84</v>
      </c>
      <c r="D131" s="353"/>
    </row>
    <row r="132" spans="1:4" ht="13" x14ac:dyDescent="0.3">
      <c r="A132" s="84" t="s">
        <v>225</v>
      </c>
      <c r="B132" s="85">
        <f>B133</f>
        <v>1899608.79</v>
      </c>
      <c r="C132" s="85">
        <f>C133</f>
        <v>2508228.6700000004</v>
      </c>
      <c r="D132" s="350">
        <f>C132/B132*100</f>
        <v>132.03922213899634</v>
      </c>
    </row>
    <row r="133" spans="1:4" ht="13" x14ac:dyDescent="0.3">
      <c r="A133" s="90" t="s">
        <v>116</v>
      </c>
      <c r="B133" s="91">
        <f>B134+B143+B161</f>
        <v>1899608.79</v>
      </c>
      <c r="C133" s="91">
        <f>C134+C143+C161</f>
        <v>2508228.6700000004</v>
      </c>
      <c r="D133" s="351">
        <f>C133/B133*100</f>
        <v>132.03922213899634</v>
      </c>
    </row>
    <row r="134" spans="1:4" ht="13" x14ac:dyDescent="0.3">
      <c r="A134" s="95" t="s">
        <v>119</v>
      </c>
      <c r="B134" s="96">
        <v>1841735.79</v>
      </c>
      <c r="C134" s="96">
        <f>C135+C138+C140</f>
        <v>2438995.41</v>
      </c>
      <c r="D134" s="350">
        <f>C134/B134*100</f>
        <v>132.42916944129104</v>
      </c>
    </row>
    <row r="135" spans="1:4" ht="13" x14ac:dyDescent="0.3">
      <c r="A135" s="103" t="s">
        <v>131</v>
      </c>
      <c r="B135" s="85"/>
      <c r="C135" s="85">
        <f>C136+C137</f>
        <v>2017840.21</v>
      </c>
      <c r="D135" s="350"/>
    </row>
    <row r="136" spans="1:4" ht="13" x14ac:dyDescent="0.3">
      <c r="A136" s="92" t="s">
        <v>176</v>
      </c>
      <c r="B136" s="91"/>
      <c r="C136" s="87">
        <v>1904189.9</v>
      </c>
      <c r="D136" s="353"/>
    </row>
    <row r="137" spans="1:4" ht="12.5" x14ac:dyDescent="0.25">
      <c r="A137" s="88" t="s">
        <v>132</v>
      </c>
      <c r="B137" s="87"/>
      <c r="C137" s="87">
        <v>113650.31</v>
      </c>
      <c r="D137" s="353"/>
    </row>
    <row r="138" spans="1:4" ht="13" x14ac:dyDescent="0.3">
      <c r="A138" s="103" t="s">
        <v>177</v>
      </c>
      <c r="B138" s="85"/>
      <c r="C138" s="85">
        <f>C139</f>
        <v>88207.81</v>
      </c>
      <c r="D138" s="350"/>
    </row>
    <row r="139" spans="1:4" ht="13" x14ac:dyDescent="0.3">
      <c r="A139" s="92" t="s">
        <v>178</v>
      </c>
      <c r="B139" s="91"/>
      <c r="C139" s="87">
        <v>88207.81</v>
      </c>
      <c r="D139" s="353"/>
    </row>
    <row r="140" spans="1:4" ht="13" x14ac:dyDescent="0.3">
      <c r="A140" s="103" t="s">
        <v>133</v>
      </c>
      <c r="B140" s="85"/>
      <c r="C140" s="85">
        <f>C141+C142</f>
        <v>332947.38999999996</v>
      </c>
      <c r="D140" s="350"/>
    </row>
    <row r="141" spans="1:4" ht="12" customHeight="1" x14ac:dyDescent="0.25">
      <c r="A141" s="88" t="s">
        <v>134</v>
      </c>
      <c r="B141" s="87"/>
      <c r="C141" s="87">
        <v>332938.48</v>
      </c>
      <c r="D141" s="353"/>
    </row>
    <row r="142" spans="1:4" ht="12.5" x14ac:dyDescent="0.25">
      <c r="A142" s="88" t="s">
        <v>179</v>
      </c>
      <c r="B142" s="87"/>
      <c r="C142" s="431">
        <v>8.91</v>
      </c>
      <c r="D142" s="353"/>
    </row>
    <row r="143" spans="1:4" ht="13" x14ac:dyDescent="0.3">
      <c r="A143" s="95" t="s">
        <v>117</v>
      </c>
      <c r="B143" s="96">
        <v>55873</v>
      </c>
      <c r="C143" s="96">
        <f>C144+C148+C151+C155+C157</f>
        <v>68985.66</v>
      </c>
      <c r="D143" s="354">
        <f>C143/B143*100</f>
        <v>123.46868791724089</v>
      </c>
    </row>
    <row r="144" spans="1:4" ht="13" x14ac:dyDescent="0.3">
      <c r="A144" s="103" t="s">
        <v>135</v>
      </c>
      <c r="B144" s="85"/>
      <c r="C144" s="85">
        <f>SUM(C145:C147)</f>
        <v>9436.1</v>
      </c>
      <c r="D144" s="350"/>
    </row>
    <row r="145" spans="1:4" s="337" customFormat="1" ht="13" x14ac:dyDescent="0.3">
      <c r="A145" s="92" t="s">
        <v>136</v>
      </c>
      <c r="B145" s="91"/>
      <c r="C145" s="93">
        <v>50.1</v>
      </c>
      <c r="D145" s="349"/>
    </row>
    <row r="146" spans="1:4" s="337" customFormat="1" ht="13" x14ac:dyDescent="0.3">
      <c r="A146" s="92" t="s">
        <v>165</v>
      </c>
      <c r="B146" s="91"/>
      <c r="C146" s="93">
        <v>2122.65</v>
      </c>
      <c r="D146" s="349"/>
    </row>
    <row r="147" spans="1:4" s="337" customFormat="1" ht="13" x14ac:dyDescent="0.3">
      <c r="A147" s="92" t="s">
        <v>138</v>
      </c>
      <c r="B147" s="91"/>
      <c r="C147" s="87">
        <v>7263.35</v>
      </c>
      <c r="D147" s="349"/>
    </row>
    <row r="148" spans="1:4" s="337" customFormat="1" ht="13" x14ac:dyDescent="0.3">
      <c r="A148" s="103" t="s">
        <v>139</v>
      </c>
      <c r="B148" s="85"/>
      <c r="C148" s="85"/>
      <c r="D148" s="362"/>
    </row>
    <row r="149" spans="1:4" s="337" customFormat="1" ht="13" x14ac:dyDescent="0.3">
      <c r="A149" s="92" t="s">
        <v>140</v>
      </c>
      <c r="B149" s="91"/>
      <c r="C149" s="93"/>
      <c r="D149" s="349"/>
    </row>
    <row r="150" spans="1:4" s="337" customFormat="1" ht="13" x14ac:dyDescent="0.3">
      <c r="A150" s="92" t="s">
        <v>142</v>
      </c>
      <c r="B150" s="91"/>
      <c r="C150" s="93"/>
      <c r="D150" s="349"/>
    </row>
    <row r="151" spans="1:4" s="337" customFormat="1" ht="13" x14ac:dyDescent="0.3">
      <c r="A151" s="103" t="s">
        <v>127</v>
      </c>
      <c r="B151" s="85"/>
      <c r="C151" s="85">
        <f>C152+C153+C154</f>
        <v>47544.47</v>
      </c>
      <c r="D151" s="362"/>
    </row>
    <row r="152" spans="1:4" s="337" customFormat="1" ht="12.5" x14ac:dyDescent="0.25">
      <c r="A152" s="92" t="s">
        <v>128</v>
      </c>
      <c r="B152" s="93"/>
      <c r="C152" s="87">
        <v>1850</v>
      </c>
      <c r="D152" s="349"/>
    </row>
    <row r="153" spans="1:4" s="337" customFormat="1" ht="12.5" x14ac:dyDescent="0.25">
      <c r="A153" s="92" t="s">
        <v>149</v>
      </c>
      <c r="B153" s="93"/>
      <c r="C153" s="93"/>
      <c r="D153" s="349"/>
    </row>
    <row r="154" spans="1:4" s="337" customFormat="1" ht="12.5" x14ac:dyDescent="0.25">
      <c r="A154" s="92" t="s">
        <v>150</v>
      </c>
      <c r="B154" s="93"/>
      <c r="C154" s="87">
        <v>45694.47</v>
      </c>
      <c r="D154" s="349"/>
    </row>
    <row r="155" spans="1:4" s="337" customFormat="1" ht="13" x14ac:dyDescent="0.3">
      <c r="A155" s="103" t="s">
        <v>153</v>
      </c>
      <c r="B155" s="85"/>
      <c r="C155" s="85">
        <f>C156</f>
        <v>8042.92</v>
      </c>
      <c r="D155" s="362"/>
    </row>
    <row r="156" spans="1:4" s="337" customFormat="1" ht="12.5" x14ac:dyDescent="0.25">
      <c r="A156" s="92" t="s">
        <v>154</v>
      </c>
      <c r="B156" s="93"/>
      <c r="C156" s="87">
        <v>8042.92</v>
      </c>
      <c r="D156" s="349"/>
    </row>
    <row r="157" spans="1:4" s="337" customFormat="1" ht="13" x14ac:dyDescent="0.3">
      <c r="A157" s="103" t="s">
        <v>155</v>
      </c>
      <c r="B157" s="85"/>
      <c r="C157" s="85">
        <f>C158+C159</f>
        <v>3962.17</v>
      </c>
      <c r="D157" s="362"/>
    </row>
    <row r="158" spans="1:4" s="337" customFormat="1" ht="13" x14ac:dyDescent="0.3">
      <c r="A158" s="92" t="s">
        <v>158</v>
      </c>
      <c r="B158" s="91"/>
      <c r="C158" s="87">
        <v>3696</v>
      </c>
      <c r="D158" s="349"/>
    </row>
    <row r="159" spans="1:4" s="337" customFormat="1" ht="13" x14ac:dyDescent="0.3">
      <c r="A159" s="92" t="s">
        <v>159</v>
      </c>
      <c r="B159" s="91"/>
      <c r="C159" s="431">
        <v>266.17</v>
      </c>
      <c r="D159" s="349"/>
    </row>
    <row r="160" spans="1:4" s="337" customFormat="1" ht="13" x14ac:dyDescent="0.3">
      <c r="A160" s="92" t="s">
        <v>160</v>
      </c>
      <c r="B160" s="91"/>
      <c r="C160" s="93"/>
      <c r="D160" s="349"/>
    </row>
    <row r="161" spans="1:4" ht="13" x14ac:dyDescent="0.3">
      <c r="A161" s="95" t="s">
        <v>120</v>
      </c>
      <c r="B161" s="96">
        <v>2000</v>
      </c>
      <c r="C161" s="96">
        <f>C162</f>
        <v>247.6</v>
      </c>
      <c r="D161" s="354">
        <f>C161/B161*100</f>
        <v>12.379999999999999</v>
      </c>
    </row>
    <row r="162" spans="1:4" ht="13" x14ac:dyDescent="0.3">
      <c r="A162" s="103" t="s">
        <v>129</v>
      </c>
      <c r="B162" s="102"/>
      <c r="C162" s="85">
        <f>C163</f>
        <v>247.6</v>
      </c>
      <c r="D162" s="362"/>
    </row>
    <row r="163" spans="1:4" ht="12.5" x14ac:dyDescent="0.25">
      <c r="A163" s="88" t="s">
        <v>130</v>
      </c>
      <c r="B163" s="87"/>
      <c r="C163" s="87">
        <v>247.6</v>
      </c>
      <c r="D163" s="349"/>
    </row>
    <row r="164" spans="1:4" ht="13" x14ac:dyDescent="0.3">
      <c r="A164" s="84" t="s">
        <v>291</v>
      </c>
      <c r="B164" s="85">
        <f>B165</f>
        <v>2280</v>
      </c>
      <c r="C164" s="85">
        <f>C165</f>
        <v>2280</v>
      </c>
      <c r="D164" s="350">
        <f>C164/B164*100</f>
        <v>100</v>
      </c>
    </row>
    <row r="165" spans="1:4" ht="13" x14ac:dyDescent="0.3">
      <c r="A165" s="90" t="s">
        <v>116</v>
      </c>
      <c r="B165" s="91">
        <f>B166</f>
        <v>2280</v>
      </c>
      <c r="C165" s="91">
        <f>C166</f>
        <v>2280</v>
      </c>
      <c r="D165" s="351">
        <f>C165/B165*100</f>
        <v>100</v>
      </c>
    </row>
    <row r="166" spans="1:4" ht="13" x14ac:dyDescent="0.3">
      <c r="A166" s="95" t="s">
        <v>117</v>
      </c>
      <c r="B166" s="96">
        <v>2280</v>
      </c>
      <c r="C166" s="96">
        <f>C167+C171+C175</f>
        <v>2280</v>
      </c>
      <c r="D166" s="350">
        <f>C166/B166*100</f>
        <v>100</v>
      </c>
    </row>
    <row r="167" spans="1:4" ht="13" x14ac:dyDescent="0.3">
      <c r="A167" s="103" t="s">
        <v>139</v>
      </c>
      <c r="B167" s="85"/>
      <c r="C167" s="85">
        <f>C168+C169+C170</f>
        <v>630.49</v>
      </c>
      <c r="D167" s="362"/>
    </row>
    <row r="168" spans="1:4" ht="13" x14ac:dyDescent="0.3">
      <c r="A168" s="92" t="s">
        <v>140</v>
      </c>
      <c r="B168" s="91"/>
      <c r="C168" s="93"/>
      <c r="D168" s="349"/>
    </row>
    <row r="169" spans="1:4" ht="12.5" x14ac:dyDescent="0.25">
      <c r="A169" s="88" t="s">
        <v>141</v>
      </c>
      <c r="B169" s="87"/>
      <c r="C169" s="87">
        <v>426.9</v>
      </c>
      <c r="D169" s="349"/>
    </row>
    <row r="170" spans="1:4" ht="12.5" x14ac:dyDescent="0.25">
      <c r="A170" s="88" t="s">
        <v>142</v>
      </c>
      <c r="B170" s="87"/>
      <c r="C170" s="87">
        <v>203.59</v>
      </c>
      <c r="D170" s="349"/>
    </row>
    <row r="171" spans="1:4" ht="13" x14ac:dyDescent="0.3">
      <c r="A171" s="103" t="s">
        <v>127</v>
      </c>
      <c r="B171" s="85"/>
      <c r="C171" s="85">
        <f>SUM(C172:C174)</f>
        <v>1615.6</v>
      </c>
      <c r="D171" s="362"/>
    </row>
    <row r="172" spans="1:4" ht="13" x14ac:dyDescent="0.3">
      <c r="A172" s="92" t="s">
        <v>128</v>
      </c>
      <c r="B172" s="91"/>
      <c r="C172" s="87">
        <v>350</v>
      </c>
      <c r="D172" s="366"/>
    </row>
    <row r="173" spans="1:4" ht="13" x14ac:dyDescent="0.3">
      <c r="A173" s="92" t="s">
        <v>148</v>
      </c>
      <c r="B173" s="91"/>
      <c r="C173" s="87">
        <v>1100</v>
      </c>
      <c r="D173" s="366"/>
    </row>
    <row r="174" spans="1:4" ht="13" x14ac:dyDescent="0.3">
      <c r="A174" s="92" t="s">
        <v>152</v>
      </c>
      <c r="B174" s="91"/>
      <c r="C174" s="87">
        <v>165.6</v>
      </c>
      <c r="D174" s="366"/>
    </row>
    <row r="175" spans="1:4" ht="13" x14ac:dyDescent="0.3">
      <c r="A175" s="103" t="s">
        <v>155</v>
      </c>
      <c r="B175" s="85"/>
      <c r="C175" s="85">
        <f>C176</f>
        <v>33.909999999999997</v>
      </c>
      <c r="D175" s="362"/>
    </row>
    <row r="176" spans="1:4" ht="13" x14ac:dyDescent="0.3">
      <c r="A176" s="92" t="s">
        <v>156</v>
      </c>
      <c r="B176" s="91"/>
      <c r="C176" s="93">
        <v>33.909999999999997</v>
      </c>
      <c r="D176" s="366"/>
    </row>
    <row r="177" spans="1:4" ht="13" x14ac:dyDescent="0.3">
      <c r="A177" s="84" t="s">
        <v>290</v>
      </c>
      <c r="B177" s="85">
        <f>B178</f>
        <v>504</v>
      </c>
      <c r="C177" s="85">
        <f>C178</f>
        <v>1722</v>
      </c>
      <c r="D177" s="362">
        <f>C177/B177*100</f>
        <v>341.66666666666663</v>
      </c>
    </row>
    <row r="178" spans="1:4" ht="13" x14ac:dyDescent="0.3">
      <c r="A178" s="90" t="s">
        <v>116</v>
      </c>
      <c r="B178" s="91">
        <v>504</v>
      </c>
      <c r="C178" s="91">
        <f>C179</f>
        <v>1722</v>
      </c>
      <c r="D178" s="366">
        <f>C178/B178*100</f>
        <v>341.66666666666663</v>
      </c>
    </row>
    <row r="179" spans="1:4" ht="13" x14ac:dyDescent="0.3">
      <c r="A179" s="95" t="s">
        <v>117</v>
      </c>
      <c r="B179" s="96">
        <v>504</v>
      </c>
      <c r="C179" s="96">
        <f>C180</f>
        <v>1722</v>
      </c>
      <c r="D179" s="362">
        <f>C179/B179*100</f>
        <v>341.66666666666663</v>
      </c>
    </row>
    <row r="180" spans="1:4" ht="13" x14ac:dyDescent="0.3">
      <c r="A180" s="103" t="s">
        <v>135</v>
      </c>
      <c r="B180" s="85"/>
      <c r="C180" s="85">
        <f>C181</f>
        <v>1722</v>
      </c>
      <c r="D180" s="362"/>
    </row>
    <row r="181" spans="1:4" ht="13" x14ac:dyDescent="0.3">
      <c r="A181" s="88" t="s">
        <v>136</v>
      </c>
      <c r="B181" s="89"/>
      <c r="C181" s="87">
        <v>1722</v>
      </c>
      <c r="D181" s="365"/>
    </row>
    <row r="182" spans="1:4" ht="26" x14ac:dyDescent="0.2">
      <c r="A182" s="364" t="s">
        <v>289</v>
      </c>
      <c r="B182" s="107">
        <f>B183+B190+B220</f>
        <v>12356.980000000001</v>
      </c>
      <c r="C182" s="107">
        <f>C183+C190+C220</f>
        <v>16603.559999999998</v>
      </c>
      <c r="D182" s="363">
        <f>C182/B182*100</f>
        <v>134.36584019720027</v>
      </c>
    </row>
    <row r="183" spans="1:4" ht="15.75" customHeight="1" x14ac:dyDescent="0.3">
      <c r="A183" s="100" t="s">
        <v>124</v>
      </c>
      <c r="B183" s="101">
        <f t="shared" ref="B183:C185" si="2">B184</f>
        <v>1800</v>
      </c>
      <c r="C183" s="101">
        <f t="shared" si="2"/>
        <v>5800</v>
      </c>
      <c r="D183" s="355">
        <f>C183/B183*100</f>
        <v>322.22222222222223</v>
      </c>
    </row>
    <row r="184" spans="1:4" ht="15.75" customHeight="1" x14ac:dyDescent="0.3">
      <c r="A184" s="84" t="s">
        <v>107</v>
      </c>
      <c r="B184" s="85">
        <f t="shared" si="2"/>
        <v>1800</v>
      </c>
      <c r="C184" s="85">
        <f t="shared" si="2"/>
        <v>5800</v>
      </c>
      <c r="D184" s="350">
        <f>C184/B184*100</f>
        <v>322.22222222222223</v>
      </c>
    </row>
    <row r="185" spans="1:4" ht="18.75" customHeight="1" x14ac:dyDescent="0.3">
      <c r="A185" s="86" t="s">
        <v>116</v>
      </c>
      <c r="B185" s="89">
        <f t="shared" si="2"/>
        <v>1800</v>
      </c>
      <c r="C185" s="89">
        <f t="shared" si="2"/>
        <v>5800</v>
      </c>
      <c r="D185" s="352">
        <f>C185/B185*100</f>
        <v>322.22222222222223</v>
      </c>
    </row>
    <row r="186" spans="1:4" ht="15.75" customHeight="1" x14ac:dyDescent="0.3">
      <c r="A186" s="94" t="s">
        <v>117</v>
      </c>
      <c r="B186" s="89">
        <v>1800</v>
      </c>
      <c r="C186" s="89">
        <f>C187</f>
        <v>5800</v>
      </c>
      <c r="D186" s="352">
        <f>C186/B186*100</f>
        <v>322.22222222222223</v>
      </c>
    </row>
    <row r="187" spans="1:4" ht="15.75" customHeight="1" x14ac:dyDescent="0.3">
      <c r="A187" s="103" t="s">
        <v>127</v>
      </c>
      <c r="B187" s="102"/>
      <c r="C187" s="85">
        <f>C188+C189</f>
        <v>5800</v>
      </c>
      <c r="D187" s="350"/>
    </row>
    <row r="188" spans="1:4" ht="15.75" customHeight="1" x14ac:dyDescent="0.3">
      <c r="A188" s="92" t="s">
        <v>148</v>
      </c>
      <c r="B188" s="93"/>
      <c r="C188" s="87">
        <v>4000</v>
      </c>
      <c r="D188" s="351"/>
    </row>
    <row r="189" spans="1:4" ht="15.75" customHeight="1" x14ac:dyDescent="0.3">
      <c r="A189" s="92" t="s">
        <v>152</v>
      </c>
      <c r="B189" s="91"/>
      <c r="C189" s="87">
        <v>1800</v>
      </c>
      <c r="D189" s="353"/>
    </row>
    <row r="190" spans="1:4" ht="13.5" customHeight="1" x14ac:dyDescent="0.3">
      <c r="A190" s="100" t="s">
        <v>125</v>
      </c>
      <c r="B190" s="101">
        <f>B191+B198+B210</f>
        <v>10250.980000000001</v>
      </c>
      <c r="C190" s="101">
        <f>C191+C198+C210</f>
        <v>10497.56</v>
      </c>
      <c r="D190" s="355">
        <f>C190/B190*100</f>
        <v>102.40542855414799</v>
      </c>
    </row>
    <row r="191" spans="1:4" ht="13" x14ac:dyDescent="0.3">
      <c r="A191" s="84" t="s">
        <v>107</v>
      </c>
      <c r="B191" s="85">
        <f>B192</f>
        <v>6085.61</v>
      </c>
      <c r="C191" s="85">
        <f>C192</f>
        <v>6356.44</v>
      </c>
      <c r="D191" s="350">
        <f>C191/B191*100</f>
        <v>104.45033447756265</v>
      </c>
    </row>
    <row r="192" spans="1:4" ht="13" x14ac:dyDescent="0.3">
      <c r="A192" s="90" t="s">
        <v>116</v>
      </c>
      <c r="B192" s="91">
        <f>B193</f>
        <v>6085.61</v>
      </c>
      <c r="C192" s="91">
        <f>C193</f>
        <v>6356.44</v>
      </c>
      <c r="D192" s="351">
        <f>C192/B192*100</f>
        <v>104.45033447756265</v>
      </c>
    </row>
    <row r="193" spans="1:7" ht="13" x14ac:dyDescent="0.3">
      <c r="A193" s="97" t="s">
        <v>119</v>
      </c>
      <c r="B193" s="91">
        <v>6085.61</v>
      </c>
      <c r="C193" s="91">
        <f>C194</f>
        <v>6356.44</v>
      </c>
      <c r="D193" s="351">
        <f>C193/B193*100</f>
        <v>104.45033447756265</v>
      </c>
    </row>
    <row r="194" spans="1:7" ht="13" x14ac:dyDescent="0.3">
      <c r="A194" s="103" t="s">
        <v>131</v>
      </c>
      <c r="B194" s="85"/>
      <c r="C194" s="85">
        <f>C195</f>
        <v>6356.44</v>
      </c>
      <c r="D194" s="350"/>
    </row>
    <row r="195" spans="1:7" ht="12.5" x14ac:dyDescent="0.25">
      <c r="A195" s="92" t="s">
        <v>176</v>
      </c>
      <c r="B195" s="93"/>
      <c r="C195" s="87">
        <v>6356.44</v>
      </c>
      <c r="D195" s="361"/>
    </row>
    <row r="196" spans="1:7" ht="13" x14ac:dyDescent="0.3">
      <c r="A196" s="103" t="s">
        <v>177</v>
      </c>
      <c r="B196" s="85"/>
      <c r="C196" s="85"/>
      <c r="D196" s="358"/>
    </row>
    <row r="197" spans="1:7" ht="13" x14ac:dyDescent="0.3">
      <c r="A197" s="92" t="s">
        <v>178</v>
      </c>
      <c r="B197" s="91"/>
      <c r="C197" s="93"/>
      <c r="D197" s="351"/>
    </row>
    <row r="198" spans="1:7" ht="13" x14ac:dyDescent="0.3">
      <c r="A198" s="84" t="s">
        <v>110</v>
      </c>
      <c r="B198" s="85">
        <f>B199</f>
        <v>3269</v>
      </c>
      <c r="C198" s="85">
        <f>C199</f>
        <v>3244.75</v>
      </c>
      <c r="D198" s="350">
        <f>C198/B198*100</f>
        <v>99.258182930559798</v>
      </c>
    </row>
    <row r="199" spans="1:7" ht="13" x14ac:dyDescent="0.3">
      <c r="A199" s="86" t="s">
        <v>116</v>
      </c>
      <c r="B199" s="89">
        <f>B200+B207</f>
        <v>3269</v>
      </c>
      <c r="C199" s="89">
        <f>C200+C207</f>
        <v>3244.75</v>
      </c>
      <c r="D199" s="352">
        <f>C199/B199*100</f>
        <v>99.258182930559798</v>
      </c>
    </row>
    <row r="200" spans="1:7" ht="13" x14ac:dyDescent="0.3">
      <c r="A200" s="97" t="s">
        <v>119</v>
      </c>
      <c r="B200" s="91">
        <v>2771.85</v>
      </c>
      <c r="C200" s="91">
        <f>C201+C203+C205</f>
        <v>2980.85</v>
      </c>
      <c r="D200" s="352">
        <f>C200/B200*100</f>
        <v>107.5400905532406</v>
      </c>
    </row>
    <row r="201" spans="1:7" ht="13" x14ac:dyDescent="0.3">
      <c r="A201" s="103" t="s">
        <v>131</v>
      </c>
      <c r="B201" s="85"/>
      <c r="C201" s="85">
        <f>C202</f>
        <v>1306.99</v>
      </c>
      <c r="D201" s="350"/>
    </row>
    <row r="202" spans="1:7" ht="12.5" x14ac:dyDescent="0.25">
      <c r="A202" s="92" t="s">
        <v>176</v>
      </c>
      <c r="B202" s="93"/>
      <c r="C202" s="87">
        <v>1306.99</v>
      </c>
      <c r="D202" s="353"/>
    </row>
    <row r="203" spans="1:7" ht="13" x14ac:dyDescent="0.3">
      <c r="A203" s="103" t="s">
        <v>177</v>
      </c>
      <c r="B203" s="85"/>
      <c r="C203" s="85">
        <f>C204</f>
        <v>700</v>
      </c>
      <c r="D203" s="358"/>
    </row>
    <row r="204" spans="1:7" ht="13" x14ac:dyDescent="0.3">
      <c r="A204" s="92" t="s">
        <v>178</v>
      </c>
      <c r="B204" s="91"/>
      <c r="C204" s="93">
        <v>700</v>
      </c>
      <c r="D204" s="351"/>
    </row>
    <row r="205" spans="1:7" ht="17.5" x14ac:dyDescent="0.3">
      <c r="A205" s="103" t="s">
        <v>133</v>
      </c>
      <c r="B205" s="85"/>
      <c r="C205" s="85">
        <f>C206</f>
        <v>973.86</v>
      </c>
      <c r="D205" s="358"/>
      <c r="G205" s="360"/>
    </row>
    <row r="206" spans="1:7" ht="15.5" x14ac:dyDescent="0.3">
      <c r="A206" s="92" t="s">
        <v>134</v>
      </c>
      <c r="B206" s="91"/>
      <c r="C206" s="431">
        <v>973.86</v>
      </c>
      <c r="D206" s="351"/>
      <c r="G206" s="359"/>
    </row>
    <row r="207" spans="1:7" ht="17.5" x14ac:dyDescent="0.3">
      <c r="A207" s="97" t="s">
        <v>117</v>
      </c>
      <c r="B207" s="91">
        <v>497.15</v>
      </c>
      <c r="C207" s="91">
        <f>C208</f>
        <v>263.89999999999998</v>
      </c>
      <c r="D207" s="351">
        <f>C207/B207*100</f>
        <v>53.082570652720506</v>
      </c>
      <c r="G207" s="360"/>
    </row>
    <row r="208" spans="1:7" ht="17.5" x14ac:dyDescent="0.3">
      <c r="A208" s="103" t="s">
        <v>135</v>
      </c>
      <c r="B208" s="85"/>
      <c r="C208" s="85">
        <f>C209</f>
        <v>263.89999999999998</v>
      </c>
      <c r="D208" s="362"/>
      <c r="G208" s="360"/>
    </row>
    <row r="209" spans="1:7" ht="17.5" x14ac:dyDescent="0.3">
      <c r="A209" s="92" t="s">
        <v>165</v>
      </c>
      <c r="B209" s="91"/>
      <c r="C209" s="431">
        <v>263.89999999999998</v>
      </c>
      <c r="D209" s="349"/>
      <c r="G209" s="360"/>
    </row>
    <row r="210" spans="1:7" ht="13" x14ac:dyDescent="0.3">
      <c r="A210" s="84" t="s">
        <v>288</v>
      </c>
      <c r="B210" s="85">
        <f>B211</f>
        <v>896.37</v>
      </c>
      <c r="C210" s="85">
        <f>C211</f>
        <v>896.37</v>
      </c>
      <c r="D210" s="350">
        <f>C210/B210*100</f>
        <v>100</v>
      </c>
    </row>
    <row r="211" spans="1:7" ht="13" x14ac:dyDescent="0.3">
      <c r="A211" s="90" t="s">
        <v>116</v>
      </c>
      <c r="B211" s="91">
        <f>B212+B217</f>
        <v>896.37</v>
      </c>
      <c r="C211" s="91">
        <f>C212+C217</f>
        <v>896.37</v>
      </c>
      <c r="D211" s="351">
        <f>C211/B211*100</f>
        <v>100</v>
      </c>
    </row>
    <row r="212" spans="1:7" ht="13" x14ac:dyDescent="0.3">
      <c r="A212" s="97" t="s">
        <v>119</v>
      </c>
      <c r="B212" s="91">
        <v>771.64</v>
      </c>
      <c r="C212" s="91">
        <f>C213+C215</f>
        <v>771.64</v>
      </c>
      <c r="D212" s="351">
        <f>C212/B212*100</f>
        <v>100</v>
      </c>
    </row>
    <row r="213" spans="1:7" ht="13" x14ac:dyDescent="0.3">
      <c r="A213" s="103" t="s">
        <v>131</v>
      </c>
      <c r="B213" s="85"/>
      <c r="C213" s="85">
        <f>C214</f>
        <v>412.89</v>
      </c>
      <c r="D213" s="350"/>
    </row>
    <row r="214" spans="1:7" ht="12.5" x14ac:dyDescent="0.25">
      <c r="A214" s="92" t="s">
        <v>176</v>
      </c>
      <c r="B214" s="93"/>
      <c r="C214" s="431">
        <v>412.89</v>
      </c>
      <c r="D214" s="361"/>
    </row>
    <row r="215" spans="1:7" ht="17.5" x14ac:dyDescent="0.3">
      <c r="A215" s="103" t="s">
        <v>133</v>
      </c>
      <c r="B215" s="85"/>
      <c r="C215" s="85">
        <f>C216</f>
        <v>358.75</v>
      </c>
      <c r="D215" s="358"/>
      <c r="G215" s="360"/>
    </row>
    <row r="216" spans="1:7" ht="15.5" x14ac:dyDescent="0.3">
      <c r="A216" s="92" t="s">
        <v>134</v>
      </c>
      <c r="B216" s="91"/>
      <c r="C216" s="431">
        <v>358.75</v>
      </c>
      <c r="D216" s="351"/>
      <c r="G216" s="359"/>
    </row>
    <row r="217" spans="1:7" ht="13" x14ac:dyDescent="0.3">
      <c r="A217" s="97" t="s">
        <v>117</v>
      </c>
      <c r="B217" s="91">
        <v>124.73</v>
      </c>
      <c r="C217" s="91">
        <f>C218</f>
        <v>124.73</v>
      </c>
      <c r="D217" s="351">
        <f>C217/B217*100</f>
        <v>100</v>
      </c>
    </row>
    <row r="218" spans="1:7" ht="13" x14ac:dyDescent="0.3">
      <c r="A218" s="103" t="s">
        <v>135</v>
      </c>
      <c r="B218" s="85"/>
      <c r="C218" s="85">
        <f>C219</f>
        <v>124.73</v>
      </c>
      <c r="D218" s="358"/>
    </row>
    <row r="219" spans="1:7" ht="13" x14ac:dyDescent="0.3">
      <c r="A219" s="92" t="s">
        <v>165</v>
      </c>
      <c r="B219" s="91"/>
      <c r="C219" s="431">
        <v>124.73</v>
      </c>
      <c r="D219" s="351"/>
    </row>
    <row r="220" spans="1:7" ht="39" x14ac:dyDescent="0.2">
      <c r="A220" s="181" t="s">
        <v>186</v>
      </c>
      <c r="B220" s="182">
        <f t="shared" ref="B220:C222" si="3">B221</f>
        <v>306</v>
      </c>
      <c r="C220" s="182">
        <f t="shared" si="3"/>
        <v>306</v>
      </c>
      <c r="D220" s="357">
        <f>C220/B220*100</f>
        <v>100</v>
      </c>
    </row>
    <row r="221" spans="1:7" ht="13" x14ac:dyDescent="0.3">
      <c r="A221" s="84" t="s">
        <v>225</v>
      </c>
      <c r="B221" s="85">
        <f t="shared" si="3"/>
        <v>306</v>
      </c>
      <c r="C221" s="85">
        <f t="shared" si="3"/>
        <v>306</v>
      </c>
      <c r="D221" s="350">
        <f>C221/B221*100</f>
        <v>100</v>
      </c>
    </row>
    <row r="222" spans="1:7" ht="13" x14ac:dyDescent="0.3">
      <c r="A222" s="98" t="s">
        <v>116</v>
      </c>
      <c r="B222" s="91">
        <f t="shared" si="3"/>
        <v>306</v>
      </c>
      <c r="C222" s="91">
        <f t="shared" si="3"/>
        <v>306</v>
      </c>
      <c r="D222" s="352">
        <f>C222/B222*100</f>
        <v>100</v>
      </c>
    </row>
    <row r="223" spans="1:7" ht="13" x14ac:dyDescent="0.3">
      <c r="A223" s="98" t="s">
        <v>181</v>
      </c>
      <c r="B223" s="91">
        <v>306</v>
      </c>
      <c r="C223" s="91">
        <v>306</v>
      </c>
      <c r="D223" s="352">
        <f>C223/B223*100</f>
        <v>100</v>
      </c>
    </row>
    <row r="224" spans="1:7" ht="13" x14ac:dyDescent="0.3">
      <c r="A224" s="84" t="s">
        <v>182</v>
      </c>
      <c r="B224" s="85"/>
      <c r="C224" s="85">
        <f>C225</f>
        <v>306</v>
      </c>
      <c r="D224" s="350"/>
    </row>
    <row r="225" spans="1:4" ht="12.5" x14ac:dyDescent="0.25">
      <c r="A225" s="99" t="s">
        <v>183</v>
      </c>
      <c r="B225" s="93"/>
      <c r="C225" s="93">
        <v>306</v>
      </c>
      <c r="D225" s="353"/>
    </row>
    <row r="226" spans="1:4" ht="26" x14ac:dyDescent="0.3">
      <c r="A226" s="82" t="s">
        <v>187</v>
      </c>
      <c r="B226" s="83">
        <f>B227</f>
        <v>31711.7</v>
      </c>
      <c r="C226" s="83">
        <f>C227</f>
        <v>28983.820000000003</v>
      </c>
      <c r="D226" s="356">
        <f>C226/B226*100</f>
        <v>91.397875232169838</v>
      </c>
    </row>
    <row r="227" spans="1:4" ht="13" x14ac:dyDescent="0.3">
      <c r="A227" s="100" t="s">
        <v>126</v>
      </c>
      <c r="B227" s="101">
        <f>B228+B233+B245+B251+B258</f>
        <v>31711.7</v>
      </c>
      <c r="C227" s="101">
        <f>C228+C233+C245+C251+C258</f>
        <v>28983.820000000003</v>
      </c>
      <c r="D227" s="355">
        <f>C227/B227*100</f>
        <v>91.397875232169838</v>
      </c>
    </row>
    <row r="228" spans="1:4" ht="13" x14ac:dyDescent="0.3">
      <c r="A228" s="84" t="s">
        <v>108</v>
      </c>
      <c r="B228" s="85">
        <v>333.7</v>
      </c>
      <c r="C228" s="85"/>
      <c r="D228" s="350">
        <f>C228/B228*100</f>
        <v>0</v>
      </c>
    </row>
    <row r="229" spans="1:4" ht="13" x14ac:dyDescent="0.3">
      <c r="A229" s="86" t="s">
        <v>121</v>
      </c>
      <c r="B229" s="89">
        <v>333.7</v>
      </c>
      <c r="C229" s="89"/>
      <c r="D229" s="352">
        <f>C229/B229*100</f>
        <v>0</v>
      </c>
    </row>
    <row r="230" spans="1:4" ht="13" x14ac:dyDescent="0.3">
      <c r="A230" s="88" t="s">
        <v>122</v>
      </c>
      <c r="B230" s="87">
        <v>333.7</v>
      </c>
      <c r="C230" s="87"/>
      <c r="D230" s="352">
        <f>C230/B230*100</f>
        <v>0</v>
      </c>
    </row>
    <row r="231" spans="1:4" ht="13" x14ac:dyDescent="0.3">
      <c r="A231" s="95" t="s">
        <v>168</v>
      </c>
      <c r="B231" s="96"/>
      <c r="C231" s="96"/>
      <c r="D231" s="354"/>
    </row>
    <row r="232" spans="1:4" ht="13" x14ac:dyDescent="0.3">
      <c r="A232" s="92" t="s">
        <v>169</v>
      </c>
      <c r="B232" s="91"/>
      <c r="C232" s="93"/>
      <c r="D232" s="351"/>
    </row>
    <row r="233" spans="1:4" ht="13" x14ac:dyDescent="0.3">
      <c r="A233" s="84" t="s">
        <v>109</v>
      </c>
      <c r="B233" s="85">
        <f>B234</f>
        <v>18383</v>
      </c>
      <c r="C233" s="85">
        <f>C234</f>
        <v>10530.730000000001</v>
      </c>
      <c r="D233" s="350">
        <f>C233/B233*100</f>
        <v>57.285154762552374</v>
      </c>
    </row>
    <row r="234" spans="1:4" ht="13" x14ac:dyDescent="0.3">
      <c r="A234" s="86" t="s">
        <v>121</v>
      </c>
      <c r="B234" s="89">
        <f>B235</f>
        <v>18383</v>
      </c>
      <c r="C234" s="89">
        <f>C235</f>
        <v>10530.730000000001</v>
      </c>
      <c r="D234" s="352">
        <f>C234/B234*100</f>
        <v>57.285154762552374</v>
      </c>
    </row>
    <row r="235" spans="1:4" ht="13" x14ac:dyDescent="0.3">
      <c r="A235" s="94" t="s">
        <v>122</v>
      </c>
      <c r="B235" s="89">
        <v>18383</v>
      </c>
      <c r="C235" s="89">
        <f>C236+C241</f>
        <v>10530.730000000001</v>
      </c>
      <c r="D235" s="352">
        <f>C235/B235*100</f>
        <v>57.285154762552374</v>
      </c>
    </row>
    <row r="236" spans="1:4" ht="13" x14ac:dyDescent="0.3">
      <c r="A236" s="103" t="s">
        <v>168</v>
      </c>
      <c r="B236" s="85"/>
      <c r="C236" s="85">
        <f>SUM(C237:C240)</f>
        <v>10143.200000000001</v>
      </c>
      <c r="D236" s="350"/>
    </row>
    <row r="237" spans="1:4" s="337" customFormat="1" ht="12.5" x14ac:dyDescent="0.25">
      <c r="A237" s="92" t="s">
        <v>169</v>
      </c>
      <c r="B237" s="93"/>
      <c r="C237" s="87">
        <v>5102.92</v>
      </c>
      <c r="D237" s="353"/>
    </row>
    <row r="238" spans="1:4" ht="12.5" x14ac:dyDescent="0.25">
      <c r="A238" s="92" t="s">
        <v>170</v>
      </c>
      <c r="B238" s="93"/>
      <c r="C238" s="93"/>
      <c r="D238" s="353"/>
    </row>
    <row r="239" spans="1:4" ht="12.5" x14ac:dyDescent="0.25">
      <c r="A239" s="92" t="s">
        <v>171</v>
      </c>
      <c r="B239" s="93"/>
      <c r="C239" s="87">
        <v>5040.28</v>
      </c>
      <c r="D239" s="353"/>
    </row>
    <row r="240" spans="1:4" ht="12.5" x14ac:dyDescent="0.25">
      <c r="A240" s="92" t="s">
        <v>180</v>
      </c>
      <c r="B240" s="93"/>
      <c r="C240" s="87"/>
      <c r="D240" s="353"/>
    </row>
    <row r="241" spans="1:4" ht="13" x14ac:dyDescent="0.3">
      <c r="A241" s="95" t="s">
        <v>172</v>
      </c>
      <c r="B241" s="96"/>
      <c r="C241" s="96">
        <f>C242</f>
        <v>387.53</v>
      </c>
      <c r="D241" s="354"/>
    </row>
    <row r="242" spans="1:4" ht="13" x14ac:dyDescent="0.3">
      <c r="A242" s="92" t="s">
        <v>173</v>
      </c>
      <c r="B242" s="91"/>
      <c r="C242" s="431">
        <v>387.53</v>
      </c>
      <c r="D242" s="352"/>
    </row>
    <row r="243" spans="1:4" ht="13" x14ac:dyDescent="0.3">
      <c r="A243" s="103" t="s">
        <v>174</v>
      </c>
      <c r="B243" s="85"/>
      <c r="C243" s="85"/>
      <c r="D243" s="350"/>
    </row>
    <row r="244" spans="1:4" ht="12.5" x14ac:dyDescent="0.25">
      <c r="A244" s="92" t="s">
        <v>175</v>
      </c>
      <c r="B244" s="93"/>
      <c r="C244" s="93"/>
      <c r="D244" s="353"/>
    </row>
    <row r="245" spans="1:4" ht="13" x14ac:dyDescent="0.3">
      <c r="A245" s="84" t="s">
        <v>224</v>
      </c>
      <c r="B245" s="85">
        <f>B246</f>
        <v>7000</v>
      </c>
      <c r="C245" s="85">
        <f>C246</f>
        <v>7000</v>
      </c>
      <c r="D245" s="350">
        <f>C245/B245*100</f>
        <v>100</v>
      </c>
    </row>
    <row r="246" spans="1:4" ht="13" x14ac:dyDescent="0.3">
      <c r="A246" s="86" t="s">
        <v>121</v>
      </c>
      <c r="B246" s="89">
        <f>B247</f>
        <v>7000</v>
      </c>
      <c r="C246" s="89">
        <f>C247</f>
        <v>7000</v>
      </c>
      <c r="D246" s="352">
        <f>C246/B246*100</f>
        <v>100</v>
      </c>
    </row>
    <row r="247" spans="1:4" ht="13" x14ac:dyDescent="0.3">
      <c r="A247" s="88" t="s">
        <v>122</v>
      </c>
      <c r="B247" s="87">
        <v>7000</v>
      </c>
      <c r="C247" s="87">
        <f>C248</f>
        <v>7000</v>
      </c>
      <c r="D247" s="352">
        <f>C247/B247*100</f>
        <v>100</v>
      </c>
    </row>
    <row r="248" spans="1:4" ht="13" x14ac:dyDescent="0.3">
      <c r="A248" s="103" t="s">
        <v>168</v>
      </c>
      <c r="B248" s="85"/>
      <c r="C248" s="85">
        <f>SUM(C249:C250)</f>
        <v>7000</v>
      </c>
      <c r="D248" s="350"/>
    </row>
    <row r="249" spans="1:4" ht="12.5" x14ac:dyDescent="0.25">
      <c r="A249" s="92" t="s">
        <v>169</v>
      </c>
      <c r="B249" s="93"/>
      <c r="C249" s="87">
        <v>1500</v>
      </c>
      <c r="D249" s="353"/>
    </row>
    <row r="250" spans="1:4" ht="12.5" x14ac:dyDescent="0.25">
      <c r="A250" s="92" t="s">
        <v>171</v>
      </c>
      <c r="B250" s="93"/>
      <c r="C250" s="87">
        <v>5500</v>
      </c>
      <c r="D250" s="353"/>
    </row>
    <row r="251" spans="1:4" ht="13" x14ac:dyDescent="0.3">
      <c r="A251" s="84" t="s">
        <v>226</v>
      </c>
      <c r="B251" s="85">
        <f>B252</f>
        <v>5865</v>
      </c>
      <c r="C251" s="85">
        <f>C252</f>
        <v>11453.09</v>
      </c>
      <c r="D251" s="350">
        <f>C251/B251*100</f>
        <v>195.27860187553284</v>
      </c>
    </row>
    <row r="252" spans="1:4" ht="13" x14ac:dyDescent="0.3">
      <c r="A252" s="86" t="s">
        <v>121</v>
      </c>
      <c r="B252" s="89">
        <f>B253</f>
        <v>5865</v>
      </c>
      <c r="C252" s="89">
        <f>C253</f>
        <v>11453.09</v>
      </c>
      <c r="D252" s="352"/>
    </row>
    <row r="253" spans="1:4" ht="13" x14ac:dyDescent="0.3">
      <c r="A253" s="88" t="s">
        <v>122</v>
      </c>
      <c r="B253" s="87">
        <v>5865</v>
      </c>
      <c r="C253" s="87">
        <f>C254+C256</f>
        <v>11453.09</v>
      </c>
      <c r="D253" s="352"/>
    </row>
    <row r="254" spans="1:4" ht="13" x14ac:dyDescent="0.3">
      <c r="A254" s="103" t="s">
        <v>168</v>
      </c>
      <c r="B254" s="85"/>
      <c r="C254" s="85">
        <f>C255</f>
        <v>11073.09</v>
      </c>
      <c r="D254" s="350"/>
    </row>
    <row r="255" spans="1:4" ht="13" x14ac:dyDescent="0.3">
      <c r="A255" s="92" t="s">
        <v>171</v>
      </c>
      <c r="B255" s="91"/>
      <c r="C255" s="87">
        <v>11073.09</v>
      </c>
      <c r="D255" s="351"/>
    </row>
    <row r="256" spans="1:4" ht="13" x14ac:dyDescent="0.3">
      <c r="A256" s="103" t="s">
        <v>172</v>
      </c>
      <c r="B256" s="85"/>
      <c r="C256" s="85">
        <f>C257</f>
        <v>380</v>
      </c>
      <c r="D256" s="350"/>
    </row>
    <row r="257" spans="1:4" ht="13" x14ac:dyDescent="0.3">
      <c r="A257" s="92" t="s">
        <v>173</v>
      </c>
      <c r="B257" s="91"/>
      <c r="C257" s="93">
        <v>380</v>
      </c>
      <c r="D257" s="351"/>
    </row>
    <row r="258" spans="1:4" ht="13" x14ac:dyDescent="0.3">
      <c r="A258" s="84" t="s">
        <v>227</v>
      </c>
      <c r="B258" s="85">
        <v>130</v>
      </c>
      <c r="C258" s="85">
        <v>0</v>
      </c>
      <c r="D258" s="350"/>
    </row>
    <row r="259" spans="1:4" ht="22.5" customHeight="1" x14ac:dyDescent="0.3">
      <c r="A259" s="86" t="s">
        <v>121</v>
      </c>
      <c r="B259" s="89">
        <v>130</v>
      </c>
      <c r="C259" s="89">
        <v>0</v>
      </c>
      <c r="D259" s="349"/>
    </row>
    <row r="260" spans="1:4" ht="12.5" x14ac:dyDescent="0.25">
      <c r="A260" s="88" t="s">
        <v>122</v>
      </c>
      <c r="B260" s="87">
        <v>130</v>
      </c>
      <c r="C260" s="87">
        <v>0</v>
      </c>
      <c r="D260" s="349"/>
    </row>
    <row r="262" spans="1:4" ht="13.5" customHeight="1" x14ac:dyDescent="0.2"/>
    <row r="263" spans="1:4" ht="20" x14ac:dyDescent="0.2">
      <c r="A263" s="486"/>
      <c r="B263" s="486"/>
      <c r="C263" s="486"/>
      <c r="D263" s="486"/>
    </row>
    <row r="264" spans="1:4" ht="17.5" x14ac:dyDescent="0.2">
      <c r="A264" s="348"/>
      <c r="B264" s="348"/>
      <c r="C264" s="348"/>
      <c r="D264" s="348"/>
    </row>
    <row r="265" spans="1:4" x14ac:dyDescent="0.2">
      <c r="A265" s="487"/>
      <c r="B265" s="488"/>
      <c r="C265" s="488"/>
      <c r="D265" s="489"/>
    </row>
    <row r="266" spans="1:4" ht="32.25" customHeight="1" x14ac:dyDescent="0.2">
      <c r="A266" s="487"/>
      <c r="B266" s="488"/>
      <c r="C266" s="488"/>
      <c r="D266" s="489"/>
    </row>
    <row r="267" spans="1:4" ht="11.5" x14ac:dyDescent="0.2">
      <c r="A267" s="347"/>
      <c r="B267" s="346"/>
      <c r="C267" s="345"/>
      <c r="D267" s="345"/>
    </row>
    <row r="268" spans="1:4" ht="14.5" x14ac:dyDescent="0.2">
      <c r="A268" s="344"/>
      <c r="B268" s="342"/>
      <c r="C268" s="342"/>
      <c r="D268" s="341"/>
    </row>
    <row r="269" spans="1:4" ht="14.5" x14ac:dyDescent="0.2">
      <c r="A269" s="344"/>
      <c r="B269" s="342"/>
      <c r="C269" s="342"/>
      <c r="D269" s="341"/>
    </row>
    <row r="270" spans="1:4" ht="14.5" x14ac:dyDescent="0.2">
      <c r="A270" s="344"/>
      <c r="B270" s="342"/>
      <c r="C270" s="342"/>
      <c r="D270" s="341"/>
    </row>
    <row r="271" spans="1:4" ht="14.5" x14ac:dyDescent="0.2">
      <c r="A271" s="344"/>
      <c r="B271" s="342"/>
      <c r="C271" s="342"/>
      <c r="D271" s="341"/>
    </row>
    <row r="272" spans="1:4" ht="14.5" x14ac:dyDescent="0.2">
      <c r="A272" s="344"/>
      <c r="B272" s="342"/>
      <c r="C272" s="342"/>
      <c r="D272" s="341"/>
    </row>
    <row r="273" spans="1:5" ht="14.5" x14ac:dyDescent="0.2">
      <c r="A273" s="344"/>
      <c r="B273" s="342"/>
      <c r="C273" s="342"/>
      <c r="D273" s="341"/>
    </row>
    <row r="274" spans="1:5" ht="14.5" x14ac:dyDescent="0.2">
      <c r="A274" s="344"/>
      <c r="B274" s="342"/>
      <c r="C274" s="342"/>
      <c r="D274" s="341"/>
    </row>
    <row r="275" spans="1:5" ht="14.5" x14ac:dyDescent="0.2">
      <c r="A275" s="344"/>
      <c r="B275" s="342"/>
      <c r="C275" s="342"/>
      <c r="D275" s="341"/>
    </row>
    <row r="276" spans="1:5" ht="14.5" x14ac:dyDescent="0.2">
      <c r="A276" s="344"/>
      <c r="B276" s="342"/>
      <c r="C276" s="342"/>
      <c r="D276" s="341"/>
    </row>
    <row r="277" spans="1:5" ht="14.5" x14ac:dyDescent="0.35">
      <c r="A277" s="343"/>
      <c r="B277" s="342"/>
      <c r="C277" s="342"/>
      <c r="D277" s="341"/>
    </row>
    <row r="278" spans="1:5" ht="14" x14ac:dyDescent="0.2">
      <c r="A278" s="340"/>
      <c r="B278" s="339"/>
      <c r="C278" s="339"/>
      <c r="D278" s="338"/>
      <c r="E278" s="337"/>
    </row>
    <row r="279" spans="1:5" x14ac:dyDescent="0.2">
      <c r="A279" s="337"/>
      <c r="B279" s="337"/>
      <c r="C279" s="337"/>
      <c r="D279" s="337"/>
      <c r="E279" s="337"/>
    </row>
  </sheetData>
  <mergeCells count="19">
    <mergeCell ref="B35:D35"/>
    <mergeCell ref="A263:D263"/>
    <mergeCell ref="A265:A266"/>
    <mergeCell ref="B265:B266"/>
    <mergeCell ref="C265:C266"/>
    <mergeCell ref="D265:D266"/>
    <mergeCell ref="E8:E9"/>
    <mergeCell ref="A19:D19"/>
    <mergeCell ref="A21:A22"/>
    <mergeCell ref="B21:B22"/>
    <mergeCell ref="C21:C22"/>
    <mergeCell ref="D21:D22"/>
    <mergeCell ref="E21:E22"/>
    <mergeCell ref="A1:D4"/>
    <mergeCell ref="A6:D6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Prihodi i rashodi po ekonomskoj</vt:lpstr>
      <vt:lpstr>Prihodi i rashodi PREMA IF</vt:lpstr>
      <vt:lpstr>Rashodi -funkcijska</vt:lpstr>
      <vt:lpstr>RAČUN FINANCIRANJA EK</vt:lpstr>
      <vt:lpstr>RAČUN FINANCIRANJA IF </vt:lpstr>
      <vt:lpstr>POSEBNI DIO  EK,FUN I IF </vt:lpstr>
      <vt:lpstr>'POSEBNI DIO  EK,FUN I IF '!Podrucje_ispisa</vt:lpstr>
      <vt:lpstr>'Prihodi i rashodi po ekonomskoj'!Podrucje_ispisa</vt:lpstr>
      <vt:lpstr>'Prihodi i rashodi PREMA IF'!Podrucje_ispisa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Eva</cp:lastModifiedBy>
  <cp:lastPrinted>2025-03-20T15:55:05Z</cp:lastPrinted>
  <dcterms:created xsi:type="dcterms:W3CDTF">2022-08-26T07:26:16Z</dcterms:created>
  <dcterms:modified xsi:type="dcterms:W3CDTF">2025-03-28T08:49:40Z</dcterms:modified>
</cp:coreProperties>
</file>