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4.12.2017\financijski izvještaj o izvršenju\2025\1.1.-31.12.2025\"/>
    </mc:Choice>
  </mc:AlternateContent>
  <bookViews>
    <workbookView xWindow="0" yWindow="0" windowWidth="15360" windowHeight="7470" firstSheet="2" activeTab="2"/>
  </bookViews>
  <sheets>
    <sheet name="SAŽETAK OPĆEG DIJELA" sheetId="18" r:id="rId1"/>
    <sheet name="Prihodi i rashodi po ekonomskoj" sheetId="13" r:id="rId2"/>
    <sheet name="Prihodi i rashodi PREMA IF" sheetId="17" r:id="rId3"/>
    <sheet name="Rashodi -funkcijska" sheetId="9" r:id="rId4"/>
    <sheet name="RAČUN FINANCIRANJA EK" sheetId="19" r:id="rId5"/>
    <sheet name="RAČUN FINANCIRANJA IF " sheetId="20" r:id="rId6"/>
    <sheet name="POSEBNI DIO  EK,FUN I IF " sheetId="21" r:id="rId7"/>
  </sheets>
  <definedNames>
    <definedName name="_xlnm._FilterDatabase" localSheetId="6" hidden="1">'POSEBNI DIO  EK,FUN I IF '!$A$32:$A$267</definedName>
    <definedName name="_xlnm.Print_Area" localSheetId="6">'POSEBNI DIO  EK,FUN I IF '!$A$1:$E$267</definedName>
    <definedName name="_xlnm.Print_Area" localSheetId="1">'Prihodi i rashodi po ekonomskoj'!$A$1:$H$115</definedName>
    <definedName name="_xlnm.Print_Area" localSheetId="2">'Prihodi i rashodi PREMA IF'!$A$1:$G$52</definedName>
  </definedNames>
  <calcPr calcId="162913"/>
</workbook>
</file>

<file path=xl/calcChain.xml><?xml version="1.0" encoding="utf-8"?>
<calcChain xmlns="http://schemas.openxmlformats.org/spreadsheetml/2006/main">
  <c r="G17" i="17" l="1"/>
  <c r="G16" i="17"/>
  <c r="E36" i="21" l="1"/>
  <c r="E37" i="21"/>
  <c r="E38" i="21"/>
  <c r="E39" i="21"/>
  <c r="D35" i="21"/>
  <c r="C35" i="21"/>
  <c r="B35" i="21"/>
  <c r="C259" i="21"/>
  <c r="C258" i="21"/>
  <c r="C253" i="21"/>
  <c r="C252" i="21" s="1"/>
  <c r="C248" i="21"/>
  <c r="C247" i="21"/>
  <c r="C235" i="21"/>
  <c r="C234" i="21" s="1"/>
  <c r="C223" i="21"/>
  <c r="C222" i="21" s="1"/>
  <c r="C221" i="21" s="1"/>
  <c r="C212" i="21"/>
  <c r="C211" i="21" s="1"/>
  <c r="C200" i="21"/>
  <c r="C199" i="21"/>
  <c r="C193" i="21"/>
  <c r="C192" i="21" s="1"/>
  <c r="C182" i="21"/>
  <c r="C181" i="21"/>
  <c r="C180" i="21" s="1"/>
  <c r="C175" i="21"/>
  <c r="C174" i="21" s="1"/>
  <c r="C141" i="21"/>
  <c r="C140" i="21" s="1"/>
  <c r="C132" i="21"/>
  <c r="C131" i="21" s="1"/>
  <c r="C112" i="21"/>
  <c r="C111" i="21" s="1"/>
  <c r="C65" i="21"/>
  <c r="C64" i="21" s="1"/>
  <c r="C52" i="21"/>
  <c r="C51" i="21" s="1"/>
  <c r="C50" i="21" l="1"/>
  <c r="C49" i="21" s="1"/>
  <c r="E35" i="21"/>
  <c r="C228" i="21"/>
  <c r="C227" i="21" s="1"/>
  <c r="C191" i="21"/>
  <c r="C179" i="21" s="1"/>
  <c r="D250" i="21"/>
  <c r="D249" i="21" s="1"/>
  <c r="D245" i="21"/>
  <c r="D232" i="21"/>
  <c r="D231" i="21" s="1"/>
  <c r="D230" i="21" s="1"/>
  <c r="D229" i="21" s="1"/>
  <c r="D197" i="21"/>
  <c r="D189" i="21"/>
  <c r="D187" i="21"/>
  <c r="D167" i="21"/>
  <c r="D160" i="21"/>
  <c r="D156" i="21"/>
  <c r="D109" i="21"/>
  <c r="D108" i="21" s="1"/>
  <c r="D62" i="21"/>
  <c r="D58" i="21"/>
  <c r="D55" i="21"/>
  <c r="C41" i="21" l="1"/>
  <c r="D54" i="21"/>
  <c r="B248" i="21"/>
  <c r="B247" i="21" s="1"/>
  <c r="B175" i="21"/>
  <c r="B112" i="21"/>
  <c r="B65" i="21"/>
  <c r="B52" i="21"/>
  <c r="B51" i="21" s="1"/>
  <c r="F88" i="13"/>
  <c r="G46" i="13"/>
  <c r="C28" i="13"/>
  <c r="C27" i="13" s="1"/>
  <c r="F28" i="13"/>
  <c r="F27" i="13" s="1"/>
  <c r="G29" i="13"/>
  <c r="E36" i="18"/>
  <c r="D11" i="20" l="1"/>
  <c r="D11" i="19"/>
  <c r="D11" i="9"/>
  <c r="D12" i="9"/>
  <c r="D13" i="9"/>
  <c r="E44" i="17"/>
  <c r="E40" i="17"/>
  <c r="E36" i="17"/>
  <c r="E34" i="17"/>
  <c r="E31" i="17"/>
  <c r="E9" i="17"/>
  <c r="E22" i="17"/>
  <c r="E18" i="17"/>
  <c r="E15" i="17"/>
  <c r="E13" i="17"/>
  <c r="E10" i="17"/>
  <c r="E37" i="13"/>
  <c r="E93" i="13"/>
  <c r="E105" i="13" s="1"/>
  <c r="E10" i="13"/>
  <c r="E9" i="13" s="1"/>
  <c r="E30" i="17" l="1"/>
  <c r="C40" i="17" l="1"/>
  <c r="C18" i="17"/>
  <c r="C16" i="13"/>
  <c r="C12" i="13"/>
  <c r="D27" i="18"/>
  <c r="D10" i="18"/>
  <c r="D13" i="18"/>
  <c r="G89" i="13" l="1"/>
  <c r="G90" i="13"/>
  <c r="D263" i="21" l="1"/>
  <c r="D261" i="21"/>
  <c r="D260" i="21" s="1"/>
  <c r="D259" i="21" s="1"/>
  <c r="D258" i="21" s="1"/>
  <c r="D255" i="21"/>
  <c r="D237" i="21"/>
  <c r="F40" i="17"/>
  <c r="F18" i="17"/>
  <c r="H21" i="17"/>
  <c r="F8" i="18"/>
  <c r="C31" i="17" l="1"/>
  <c r="F12" i="18" l="1"/>
  <c r="F11" i="18"/>
  <c r="D44" i="21" l="1"/>
  <c r="D43" i="21" s="1"/>
  <c r="E44" i="21"/>
  <c r="E45" i="21"/>
  <c r="E46" i="21"/>
  <c r="E53" i="21"/>
  <c r="E54" i="21"/>
  <c r="D61" i="21"/>
  <c r="E61" i="21" s="1"/>
  <c r="B64" i="21"/>
  <c r="D67" i="21"/>
  <c r="D69" i="21"/>
  <c r="D72" i="21"/>
  <c r="D76" i="21"/>
  <c r="D83" i="21"/>
  <c r="D93" i="21"/>
  <c r="D95" i="21"/>
  <c r="D102" i="21"/>
  <c r="D101" i="21" s="1"/>
  <c r="E101" i="21" s="1"/>
  <c r="B111" i="21"/>
  <c r="D114" i="21"/>
  <c r="D117" i="21"/>
  <c r="D121" i="21"/>
  <c r="D129" i="21"/>
  <c r="B132" i="21"/>
  <c r="B131" i="21" s="1"/>
  <c r="D134" i="21"/>
  <c r="D136" i="21"/>
  <c r="B141" i="21"/>
  <c r="B140" i="21" s="1"/>
  <c r="D143" i="21"/>
  <c r="D146" i="21"/>
  <c r="D148" i="21"/>
  <c r="D152" i="21"/>
  <c r="D165" i="21"/>
  <c r="D172" i="21"/>
  <c r="D171" i="21" s="1"/>
  <c r="E171" i="21" s="1"/>
  <c r="B174" i="21"/>
  <c r="D177" i="21"/>
  <c r="D176" i="21" s="1"/>
  <c r="B182" i="21"/>
  <c r="B181" i="21" s="1"/>
  <c r="B180" i="21" s="1"/>
  <c r="D184" i="21"/>
  <c r="D183" i="21" s="1"/>
  <c r="B193" i="21"/>
  <c r="B192" i="21" s="1"/>
  <c r="D195" i="21"/>
  <c r="D194" i="21" s="1"/>
  <c r="B200" i="21"/>
  <c r="B199" i="21" s="1"/>
  <c r="D202" i="21"/>
  <c r="D204" i="21"/>
  <c r="D206" i="21"/>
  <c r="D209" i="21"/>
  <c r="D208" i="21" s="1"/>
  <c r="E208" i="21" s="1"/>
  <c r="B212" i="21"/>
  <c r="B211" i="21" s="1"/>
  <c r="D214" i="21"/>
  <c r="D216" i="21"/>
  <c r="D219" i="21"/>
  <c r="D218" i="21" s="1"/>
  <c r="E218" i="21" s="1"/>
  <c r="B223" i="21"/>
  <c r="B222" i="21" s="1"/>
  <c r="B221" i="21" s="1"/>
  <c r="D225" i="21"/>
  <c r="D224" i="21" s="1"/>
  <c r="E224" i="21" s="1"/>
  <c r="E229" i="21"/>
  <c r="E230" i="21"/>
  <c r="E231" i="21"/>
  <c r="B235" i="21"/>
  <c r="B234" i="21" s="1"/>
  <c r="D243" i="21"/>
  <c r="B253" i="21"/>
  <c r="B252" i="21" s="1"/>
  <c r="D254" i="21"/>
  <c r="B259" i="21"/>
  <c r="B258" i="21" s="1"/>
  <c r="E258" i="21" s="1"/>
  <c r="D223" i="21" l="1"/>
  <c r="D222" i="21" s="1"/>
  <c r="B50" i="21"/>
  <c r="D236" i="21"/>
  <c r="E236" i="21" s="1"/>
  <c r="B49" i="21"/>
  <c r="B228" i="21"/>
  <c r="B227" i="21" s="1"/>
  <c r="D201" i="21"/>
  <c r="D200" i="21" s="1"/>
  <c r="D151" i="21"/>
  <c r="E151" i="21" s="1"/>
  <c r="D142" i="21"/>
  <c r="E223" i="21"/>
  <c r="D66" i="21"/>
  <c r="E194" i="21"/>
  <c r="D193" i="21"/>
  <c r="E193" i="21" s="1"/>
  <c r="D175" i="21"/>
  <c r="D174" i="21" s="1"/>
  <c r="D71" i="21"/>
  <c r="E71" i="21" s="1"/>
  <c r="D113" i="21"/>
  <c r="D112" i="21" s="1"/>
  <c r="D213" i="21"/>
  <c r="E213" i="21" s="1"/>
  <c r="D133" i="21"/>
  <c r="E133" i="21" s="1"/>
  <c r="D182" i="21"/>
  <c r="E183" i="21"/>
  <c r="D42" i="21"/>
  <c r="E43" i="21"/>
  <c r="B191" i="21"/>
  <c r="B179" i="21" s="1"/>
  <c r="D221" i="21"/>
  <c r="E221" i="21" s="1"/>
  <c r="E222" i="21"/>
  <c r="D253" i="21"/>
  <c r="E254" i="21"/>
  <c r="D52" i="21"/>
  <c r="E66" i="21" l="1"/>
  <c r="D65" i="21"/>
  <c r="D235" i="21"/>
  <c r="E235" i="21" s="1"/>
  <c r="D192" i="21"/>
  <c r="E192" i="21" s="1"/>
  <c r="D234" i="21"/>
  <c r="D212" i="21"/>
  <c r="E212" i="21" s="1"/>
  <c r="E201" i="21"/>
  <c r="D141" i="21"/>
  <c r="E141" i="21" s="1"/>
  <c r="E142" i="21"/>
  <c r="D132" i="21"/>
  <c r="D131" i="21" s="1"/>
  <c r="E131" i="21" s="1"/>
  <c r="E113" i="21"/>
  <c r="D64" i="21"/>
  <c r="E42" i="21"/>
  <c r="E200" i="21"/>
  <c r="D199" i="21"/>
  <c r="E199" i="21" s="1"/>
  <c r="E112" i="21"/>
  <c r="D111" i="21"/>
  <c r="E111" i="21" s="1"/>
  <c r="D51" i="21"/>
  <c r="E52" i="21"/>
  <c r="E253" i="21"/>
  <c r="D252" i="21"/>
  <c r="D181" i="21"/>
  <c r="E182" i="21"/>
  <c r="B41" i="21"/>
  <c r="E234" i="21" l="1"/>
  <c r="E64" i="21"/>
  <c r="E252" i="21"/>
  <c r="D211" i="21"/>
  <c r="E211" i="21" s="1"/>
  <c r="D140" i="21"/>
  <c r="E140" i="21" s="1"/>
  <c r="E132" i="21"/>
  <c r="E65" i="21"/>
  <c r="E181" i="21"/>
  <c r="D180" i="21"/>
  <c r="E51" i="21"/>
  <c r="D50" i="21" l="1"/>
  <c r="D49" i="21"/>
  <c r="D248" i="21"/>
  <c r="E249" i="21"/>
  <c r="D191" i="21"/>
  <c r="E180" i="21"/>
  <c r="E191" i="21" l="1"/>
  <c r="E50" i="21"/>
  <c r="D247" i="21"/>
  <c r="E248" i="21"/>
  <c r="D179" i="21"/>
  <c r="E179" i="21" s="1"/>
  <c r="E49" i="21"/>
  <c r="E247" i="21" l="1"/>
  <c r="D228" i="21"/>
  <c r="C11" i="20"/>
  <c r="C11" i="19"/>
  <c r="D40" i="17"/>
  <c r="D18" i="17"/>
  <c r="D227" i="21" l="1"/>
  <c r="E228" i="21"/>
  <c r="D93" i="13"/>
  <c r="E227" i="21" l="1"/>
  <c r="D41" i="21"/>
  <c r="E41" i="21" s="1"/>
  <c r="G8" i="18"/>
  <c r="B10" i="18"/>
  <c r="C10" i="18"/>
  <c r="E10" i="18"/>
  <c r="G11" i="18"/>
  <c r="G12" i="18"/>
  <c r="B13" i="18"/>
  <c r="C13" i="18"/>
  <c r="E13" i="18"/>
  <c r="B27" i="18"/>
  <c r="C27" i="18"/>
  <c r="E27" i="18"/>
  <c r="F28" i="18"/>
  <c r="G28" i="18"/>
  <c r="F29" i="18"/>
  <c r="G29" i="18"/>
  <c r="C14" i="18" l="1"/>
  <c r="C36" i="18" s="1"/>
  <c r="D14" i="18"/>
  <c r="D36" i="18" s="1"/>
  <c r="F10" i="18"/>
  <c r="F13" i="18"/>
  <c r="F27" i="18"/>
  <c r="G10" i="18"/>
  <c r="G27" i="18"/>
  <c r="E14" i="18"/>
  <c r="B14" i="18"/>
  <c r="B36" i="18" s="1"/>
  <c r="G13" i="18"/>
  <c r="H39" i="17"/>
  <c r="G39" i="17"/>
  <c r="G14" i="18" l="1"/>
  <c r="F14" i="18"/>
  <c r="G102" i="13"/>
  <c r="G99" i="13"/>
  <c r="G96" i="13"/>
  <c r="G83" i="13"/>
  <c r="G81" i="13"/>
  <c r="G74" i="13"/>
  <c r="G75" i="13"/>
  <c r="G76" i="13"/>
  <c r="G77" i="13"/>
  <c r="G78" i="13"/>
  <c r="G73" i="13"/>
  <c r="G71" i="13"/>
  <c r="G62" i="13"/>
  <c r="G64" i="13"/>
  <c r="G65" i="13"/>
  <c r="G66" i="13"/>
  <c r="G67" i="13"/>
  <c r="G68" i="13"/>
  <c r="G69" i="13"/>
  <c r="G61" i="13"/>
  <c r="G55" i="13"/>
  <c r="G56" i="13"/>
  <c r="G57" i="13"/>
  <c r="G58" i="13"/>
  <c r="G59" i="13"/>
  <c r="G54" i="13"/>
  <c r="G50" i="13"/>
  <c r="G51" i="13"/>
  <c r="G52" i="13"/>
  <c r="G49" i="13"/>
  <c r="G45" i="13"/>
  <c r="G43" i="13"/>
  <c r="G41" i="13"/>
  <c r="G40" i="13"/>
  <c r="G23" i="13"/>
  <c r="G20" i="13"/>
  <c r="G13" i="13"/>
  <c r="G14" i="13"/>
  <c r="D44" i="17" l="1"/>
  <c r="F44" i="17"/>
  <c r="C44" i="17"/>
  <c r="D36" i="17"/>
  <c r="F36" i="17"/>
  <c r="C36" i="17"/>
  <c r="D34" i="17"/>
  <c r="F34" i="17"/>
  <c r="C34" i="17"/>
  <c r="F31" i="17"/>
  <c r="D31" i="17"/>
  <c r="D22" i="17"/>
  <c r="F22" i="17"/>
  <c r="C22" i="17"/>
  <c r="D15" i="17"/>
  <c r="F15" i="17"/>
  <c r="C15" i="17"/>
  <c r="H17" i="17"/>
  <c r="D13" i="17"/>
  <c r="F13" i="17"/>
  <c r="C13" i="17"/>
  <c r="D10" i="17"/>
  <c r="F10" i="17"/>
  <c r="C10" i="17"/>
  <c r="H42" i="17"/>
  <c r="H38" i="17"/>
  <c r="G38" i="17"/>
  <c r="H35" i="17"/>
  <c r="H20" i="17"/>
  <c r="G20" i="17"/>
  <c r="G19" i="17"/>
  <c r="H19" i="17"/>
  <c r="H16" i="17"/>
  <c r="H14" i="17"/>
  <c r="G14" i="17"/>
  <c r="H34" i="17" l="1"/>
  <c r="G40" i="17"/>
  <c r="F30" i="17"/>
  <c r="G34" i="17"/>
  <c r="H40" i="17"/>
  <c r="D9" i="17"/>
  <c r="H22" i="17"/>
  <c r="D30" i="17"/>
  <c r="H15" i="17"/>
  <c r="F9" i="17"/>
  <c r="H36" i="17"/>
  <c r="C30" i="17"/>
  <c r="C9" i="17"/>
  <c r="G36" i="17"/>
  <c r="H13" i="17"/>
  <c r="H18" i="17"/>
  <c r="G18" i="17"/>
  <c r="H31" i="17"/>
  <c r="G22" i="17"/>
  <c r="G13" i="17"/>
  <c r="G41" i="17"/>
  <c r="G37" i="17"/>
  <c r="H41" i="17"/>
  <c r="H37" i="17"/>
  <c r="H11" i="17"/>
  <c r="G11" i="17"/>
  <c r="H23" i="17"/>
  <c r="G23" i="17"/>
  <c r="G15" i="17"/>
  <c r="G32" i="17"/>
  <c r="G35" i="17"/>
  <c r="H32" i="17"/>
  <c r="G42" i="17"/>
  <c r="G31" i="17" l="1"/>
  <c r="H30" i="17"/>
  <c r="H10" i="17"/>
  <c r="G10" i="17"/>
  <c r="G30" i="17" l="1"/>
  <c r="H9" i="17"/>
  <c r="G9" i="17"/>
  <c r="D37" i="13" l="1"/>
  <c r="F101" i="13"/>
  <c r="F95" i="13"/>
  <c r="F85" i="13"/>
  <c r="F80" i="13"/>
  <c r="F72" i="13"/>
  <c r="F70" i="13"/>
  <c r="F60" i="13"/>
  <c r="F53" i="13"/>
  <c r="F48" i="13"/>
  <c r="F39" i="13"/>
  <c r="F42" i="13"/>
  <c r="F24" i="13"/>
  <c r="C24" i="13"/>
  <c r="F22" i="13"/>
  <c r="F19" i="13"/>
  <c r="F16" i="13"/>
  <c r="F15" i="13" s="1"/>
  <c r="F12" i="13"/>
  <c r="F21" i="13" l="1"/>
  <c r="F11" i="13"/>
  <c r="G12" i="13"/>
  <c r="F47" i="13"/>
  <c r="D105" i="13"/>
  <c r="D10" i="13" l="1"/>
  <c r="D9" i="13" s="1"/>
  <c r="F103" i="13"/>
  <c r="C103" i="13"/>
  <c r="C101" i="13"/>
  <c r="G101" i="13" s="1"/>
  <c r="C95" i="13"/>
  <c r="G95" i="13" s="1"/>
  <c r="C88" i="13"/>
  <c r="G88" i="13" s="1"/>
  <c r="F84" i="13"/>
  <c r="H84" i="13" s="1"/>
  <c r="C85" i="13"/>
  <c r="F79" i="13"/>
  <c r="C80" i="13"/>
  <c r="C72" i="13"/>
  <c r="G72" i="13" s="1"/>
  <c r="C70" i="13"/>
  <c r="G70" i="13" s="1"/>
  <c r="C60" i="13"/>
  <c r="G60" i="13" s="1"/>
  <c r="C53" i="13"/>
  <c r="G53" i="13" s="1"/>
  <c r="C48" i="13"/>
  <c r="G48" i="13" s="1"/>
  <c r="F44" i="13"/>
  <c r="C44" i="13"/>
  <c r="C42" i="13"/>
  <c r="G42" i="13" s="1"/>
  <c r="C39" i="13"/>
  <c r="G39" i="13" s="1"/>
  <c r="G28" i="13"/>
  <c r="H27" i="13"/>
  <c r="C22" i="13"/>
  <c r="H21" i="13"/>
  <c r="C19" i="13"/>
  <c r="F18" i="13"/>
  <c r="H18" i="13" s="1"/>
  <c r="C15" i="13"/>
  <c r="H15" i="13"/>
  <c r="C11" i="13"/>
  <c r="C21" i="13" l="1"/>
  <c r="G21" i="13" s="1"/>
  <c r="G22" i="13"/>
  <c r="C79" i="13"/>
  <c r="G79" i="13" s="1"/>
  <c r="G80" i="13"/>
  <c r="C18" i="13"/>
  <c r="G19" i="13"/>
  <c r="F38" i="13"/>
  <c r="H38" i="13" s="1"/>
  <c r="G44" i="13"/>
  <c r="C84" i="13"/>
  <c r="F10" i="13"/>
  <c r="H10" i="13" s="1"/>
  <c r="H47" i="13"/>
  <c r="F94" i="13"/>
  <c r="C38" i="13"/>
  <c r="G27" i="13"/>
  <c r="C47" i="13"/>
  <c r="C94" i="13"/>
  <c r="C93" i="13" s="1"/>
  <c r="H11" i="13"/>
  <c r="G11" i="13"/>
  <c r="H79" i="13"/>
  <c r="C37" i="13" l="1"/>
  <c r="C105" i="13"/>
  <c r="C10" i="13"/>
  <c r="C9" i="13" s="1"/>
  <c r="G18" i="13"/>
  <c r="F93" i="13"/>
  <c r="H93" i="13" s="1"/>
  <c r="H94" i="13"/>
  <c r="G47" i="13"/>
  <c r="G38" i="13"/>
  <c r="F9" i="13"/>
  <c r="H9" i="13" s="1"/>
  <c r="G94" i="13"/>
  <c r="F37" i="13"/>
  <c r="G10" i="13" l="1"/>
  <c r="F105" i="13"/>
  <c r="H105" i="13" s="1"/>
  <c r="G93" i="13"/>
  <c r="G37" i="13"/>
  <c r="G9" i="13"/>
  <c r="H37" i="13"/>
  <c r="G105" i="13" l="1"/>
  <c r="G14" i="9" l="1"/>
  <c r="G15" i="9"/>
  <c r="F14" i="9"/>
  <c r="F15" i="9"/>
  <c r="C13" i="9"/>
  <c r="E13" i="9"/>
  <c r="B13" i="9"/>
  <c r="B11" i="9" l="1"/>
  <c r="B12" i="9"/>
  <c r="E12" i="9"/>
  <c r="E11" i="9"/>
  <c r="C12" i="9"/>
  <c r="G12" i="9" s="1"/>
  <c r="C11" i="9"/>
  <c r="G13" i="9"/>
  <c r="F13" i="9"/>
  <c r="F12" i="9" l="1"/>
  <c r="F11" i="9"/>
  <c r="G11" i="9"/>
</calcChain>
</file>

<file path=xl/sharedStrings.xml><?xml version="1.0" encoding="utf-8"?>
<sst xmlns="http://schemas.openxmlformats.org/spreadsheetml/2006/main" count="660" uniqueCount="310">
  <si>
    <t>Prihodi iz nadležnog proračuna i od HZZO-a temeljem ugovornih obveza</t>
  </si>
  <si>
    <t>Rashodi za zaposlene</t>
  </si>
  <si>
    <t>Materijalni rashodi</t>
  </si>
  <si>
    <t>Financijski rashodi</t>
  </si>
  <si>
    <t>Rashodi za nabavu proizvedene dugotrajne imovine</t>
  </si>
  <si>
    <t>Pomoći iz inozemstva i od subjekata unutar općeg proračuna</t>
  </si>
  <si>
    <t>I. OPĆI DIO</t>
  </si>
  <si>
    <t>RASHODI POSLOVANJA</t>
  </si>
  <si>
    <t xml:space="preserve">A. RAČUN PRIHODA I RASHODA </t>
  </si>
  <si>
    <t>RASHODI PREMA FUNKCIJSKOJ KLASIFIKACIJI</t>
  </si>
  <si>
    <t>BROJČANA OZNAKA I NAZIV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</si>
  <si>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</si>
  <si>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</si>
  <si>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</si>
  <si>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</si>
  <si>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</si>
  <si>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Pomoći proračunskim korisnicima iz proračuna koji im nije nadležan</t>
  </si>
  <si>
    <t>RASHODI I IZDACI</t>
  </si>
  <si>
    <t>Rashodi za usluge</t>
  </si>
  <si>
    <t>Postrojenja i oprema</t>
  </si>
  <si>
    <t>Plaće</t>
  </si>
  <si>
    <t>Doprinosi na plaće</t>
  </si>
  <si>
    <t>Ostali rashodi</t>
  </si>
  <si>
    <t>Tekuće donacije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</si>
  <si>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</si>
  <si>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</si>
  <si>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</si>
  <si>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</si>
  <si>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</si>
  <si>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</si>
  <si>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</si>
  <si>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</si>
  <si>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</si>
  <si>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</si>
  <si>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</si>
  <si>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</si>
  <si>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</si>
  <si>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</si>
  <si>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</si>
  <si>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</si>
  <si>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</si>
  <si>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</si>
  <si>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</si>
  <si>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</si>
  <si>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</si>
  <si>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</si>
  <si>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</si>
  <si>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</si>
  <si>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</si>
  <si>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</si>
  <si>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</si>
  <si>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</si>
  <si>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</si>
  <si>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</si>
  <si>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</si>
  <si>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</si>
  <si>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</si>
  <si>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</si>
  <si>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</si>
  <si>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</si>
  <si>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</si>
  <si>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</si>
  <si>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</si>
  <si>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</si>
  <si>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</si>
  <si>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</si>
  <si>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</si>
  <si>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</si>
  <si>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</si>
  <si>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</si>
  <si>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>Prihodi iz nadležnog proračuna za financiranje rashoda poslovanja</t>
  </si>
  <si>
    <t>Tekuće pomoći proračunskim korisnicima iz proračuna koji im nije nadležan</t>
  </si>
  <si>
    <t>Prihodi od pruženih usluga</t>
  </si>
  <si>
    <t>IZVJEŠTAJ O IZVRŠENJU FINANCIJSKOG PLANA GLAZBENE ŠKOLE IVANA MATETIĆA RONJGOVA RIJEKA</t>
  </si>
  <si>
    <t>PRIHODI I PRIMICI</t>
  </si>
  <si>
    <t>Prihodi poslovanja</t>
  </si>
  <si>
    <t>Kamate na oročena sredstva i depozite po viđenju</t>
  </si>
  <si>
    <t>Prihodi od upravnih i administrativnih pristojbi, pristojbi po posebnim propisima i naknada</t>
  </si>
  <si>
    <t>Sufinanciranje cijene usluge, participacije i slično</t>
  </si>
  <si>
    <t>Prihodi od prodaje proizvoda i robe te pruženih usluga, prihodi od donacija te povrati po protestiranim jamstvima</t>
  </si>
  <si>
    <t xml:space="preserve">Tekuće donacije </t>
  </si>
  <si>
    <t xml:space="preserve">Kapitalne donacije </t>
  </si>
  <si>
    <t>Plaće za prekovremeni rad</t>
  </si>
  <si>
    <t>Doprinosi za obvezno osiguranje u slučaju nezaposl.</t>
  </si>
  <si>
    <t>Ostale naknade troškova zaposlenima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</si>
  <si>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</si>
  <si>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</si>
  <si>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</si>
  <si>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</si>
  <si>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</si>
  <si>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Negativne tečajne razlike</t>
  </si>
  <si>
    <t>Zatezne kamate</t>
  </si>
  <si>
    <t xml:space="preserve">Naknade građanima i kućanstvima </t>
  </si>
  <si>
    <t>Ostale naknade građanima i kućanstvim aiz proračuna</t>
  </si>
  <si>
    <t>Naknade građanima i kućanstvima u novcu</t>
  </si>
  <si>
    <t>Naknade građanima i kućanstvima u naravi</t>
  </si>
  <si>
    <t>Tekuće donacije u naravi</t>
  </si>
  <si>
    <t>RASHODI ZA NABAVU NEFINANCIJSKE IMOVINE</t>
  </si>
  <si>
    <t>Oprema za održavanje i zaštitu</t>
  </si>
  <si>
    <t>Sportska i glazbena oprema</t>
  </si>
  <si>
    <t>Uređaji, strojevi i oprema za ostale namjene</t>
  </si>
  <si>
    <t>Knjige,umjetnička djela i ostale izložb.vrijednosti</t>
  </si>
  <si>
    <t>Knjige</t>
  </si>
  <si>
    <t>Ulaganje u računalne programe</t>
  </si>
  <si>
    <t>Izvor: 11 Opći prihodi i primici</t>
  </si>
  <si>
    <t>Izvor: 32 Vlastiti prihodi - proračunski korisnici</t>
  </si>
  <si>
    <t>Izvor: 43 Prihodi za posebne namjene - proračunski korisnici</t>
  </si>
  <si>
    <t xml:space="preserve">Izvor: 51 Pomoći </t>
  </si>
  <si>
    <t xml:space="preserve">SVEUKUPNO PRIHODI </t>
  </si>
  <si>
    <t xml:space="preserve">SVEUKUPNO RASHODI </t>
  </si>
  <si>
    <t>SVEUKUPNO RASHODI I IZDACI</t>
  </si>
  <si>
    <t>A 530605 Natjecanja i smotre</t>
  </si>
  <si>
    <t>3 Rashodi poslovanja</t>
  </si>
  <si>
    <t>32 Materijalni rashodi</t>
  </si>
  <si>
    <t>A 550101 Osiguravanje uvjeta rada</t>
  </si>
  <si>
    <t>31 Rashodi za zaposlene</t>
  </si>
  <si>
    <t>34 Financijski rashodi</t>
  </si>
  <si>
    <t>4 Rashodi za nabavu nefinancijske imovine</t>
  </si>
  <si>
    <t>42 Rashodi za nabavu proizvedene dugotrajne imovine</t>
  </si>
  <si>
    <t>37 Naknade građanima i kućanstvima na temelju osiguranja i druge naknade</t>
  </si>
  <si>
    <t>A 550203 Programi školskog kurikuluma</t>
  </si>
  <si>
    <t>A 550205 Sufinanciranje rada pomoćnika u nastavi</t>
  </si>
  <si>
    <t>K 550401 Opremanje ustanova školstva</t>
  </si>
  <si>
    <t xml:space="preserve">323 Rashodi za usluge </t>
  </si>
  <si>
    <t>3231 Usluge telefona, pošte i prijevoza</t>
  </si>
  <si>
    <t>343 Ostali financijski rashodi</t>
  </si>
  <si>
    <t>3433 Zatezne kamate</t>
  </si>
  <si>
    <t>311 Plaće (bruto)</t>
  </si>
  <si>
    <t>3113 Plaće za prekovremeni rad</t>
  </si>
  <si>
    <t>313 Doprinosi na plaću</t>
  </si>
  <si>
    <t>3132 Doprinosi za obvezno zdravstveno osiguranje</t>
  </si>
  <si>
    <t>321 Naknade troškova zaposlenima</t>
  </si>
  <si>
    <t>3211 Službena putovanja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</si>
  <si>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</si>
  <si>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</si>
  <si>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</si>
  <si>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</si>
  <si>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</si>
  <si>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3224 Materijal i dijelovi za tekuće i investicijsko održavanje</t>
  </si>
  <si>
    <t>3225 Sitni inventar i auto gume</t>
  </si>
  <si>
    <t>3227 Službena radna i zaštitna odjeća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</si>
  <si>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</si>
  <si>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</si>
  <si>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</si>
  <si>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</si>
  <si>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</si>
  <si>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</si>
  <si>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</si>
  <si>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</si>
  <si>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</si>
  <si>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</si>
  <si>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</si>
  <si>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</si>
  <si>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</si>
  <si>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</si>
  <si>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</si>
  <si>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3431 Bankarske usluge i usluge platnog prometa</t>
  </si>
  <si>
    <t>372 Ostale naknade građanima i kućanstvima iz proračuna</t>
  </si>
  <si>
    <t>3721 Naknade građanima i kućanstvima u novcu</t>
  </si>
  <si>
    <t>3722 Naknade građanima i kućanstvima u naravi</t>
  </si>
  <si>
    <t>3212 Naknade za prijevoz, rad na terenu i odvojeni život</t>
  </si>
  <si>
    <t>3223 Energija</t>
  </si>
  <si>
    <t>3292 Premije osiguranja</t>
  </si>
  <si>
    <t>422 Postrojenja i oprema</t>
  </si>
  <si>
    <t>4221 Uredska oprema i namještaj</t>
  </si>
  <si>
    <t>4223 Oprema za održavanje i zaštitu</t>
  </si>
  <si>
    <t>4226 Sportska i glazbena oprema</t>
  </si>
  <si>
    <t>424 Knjige, umjetnička djela i ostale izložbene vrijednosti</t>
  </si>
  <si>
    <t>4241 Knjige</t>
  </si>
  <si>
    <t>426 Nematerijalna proizvedena imovina</t>
  </si>
  <si>
    <t>4262 Ulaganje u računalne programe</t>
  </si>
  <si>
    <t>3111 Plaće za redovan rad</t>
  </si>
  <si>
    <t>312 Ostali rashodi za zaposlene</t>
  </si>
  <si>
    <t>3121 Ostali rashodi za zaposlene</t>
  </si>
  <si>
    <t>3133 Doprinosi za obvezno osiguranje u slučaju nezapošljavanja</t>
  </si>
  <si>
    <t>4227 Uređaji, strojevi i oprema za ostale namjene</t>
  </si>
  <si>
    <t>38 Ostali rashodi</t>
  </si>
  <si>
    <t>381 Tekuće donacije</t>
  </si>
  <si>
    <t>3812 Tekuće donacije u naravi</t>
  </si>
  <si>
    <r>
      <t xml:space="preserve">Program: 5306 Obilježavanje postignuća učenika i nastavnika
</t>
    </r>
    <r>
      <rPr>
        <b/>
        <i/>
        <sz val="10"/>
        <color rgb="FF000000"/>
        <rFont val="Arial"/>
        <family val="2"/>
        <charset val="238"/>
      </rPr>
      <t>Funkc.klas.: 0980 Usluge obrazovanja koje nisu drugdje svrstane</t>
    </r>
  </si>
  <si>
    <r>
      <t xml:space="preserve">Program: 5501 Srednjoškolsko obrazovanje
</t>
    </r>
    <r>
      <rPr>
        <b/>
        <i/>
        <sz val="10"/>
        <color rgb="FF000000"/>
        <rFont val="Arial"/>
        <family val="2"/>
        <charset val="238"/>
      </rPr>
      <t>Funkc.klas.: 0922 Više srednjoškolsko obrazovanje</t>
    </r>
  </si>
  <si>
    <r>
      <t xml:space="preserve">A 550221 Osiguranje besplatnih menstrualnih higijenskih potrepština
</t>
    </r>
    <r>
      <rPr>
        <b/>
        <i/>
        <sz val="10"/>
        <color rgb="FF000000"/>
        <rFont val="Arial"/>
        <family val="2"/>
        <charset val="238"/>
      </rPr>
      <t>Funk.klasif.:  0922 Više srednjoškolsko obrazovanj</t>
    </r>
    <r>
      <rPr>
        <b/>
        <sz val="10"/>
        <color rgb="FF000000"/>
        <rFont val="Arial"/>
        <family val="2"/>
        <charset val="238"/>
      </rPr>
      <t xml:space="preserve">e
</t>
    </r>
  </si>
  <si>
    <r>
      <t xml:space="preserve">Program: 5504 Kapitalna ulaganja u odgojno obrazovnu infrastrukturu
</t>
    </r>
    <r>
      <rPr>
        <b/>
        <i/>
        <sz val="10"/>
        <color rgb="FF000000"/>
        <rFont val="Arial"/>
        <family val="2"/>
        <charset val="238"/>
      </rPr>
      <t>Funk.klasif.: 0922 Više srednjoškolsko obrazovanje</t>
    </r>
  </si>
  <si>
    <t>Kapitalne pomoći proračunskim korisnicima iz proračuna koji im nije nadležan</t>
  </si>
  <si>
    <t>Izvor: 1</t>
  </si>
  <si>
    <t xml:space="preserve"> OPĆI PRIHODI I PRIMICI</t>
  </si>
  <si>
    <t>Izvor: 11</t>
  </si>
  <si>
    <t xml:space="preserve"> Opći prihodi i primici</t>
  </si>
  <si>
    <t>Izvor: 18</t>
  </si>
  <si>
    <t xml:space="preserve"> Prenesena sredstva - Opći prihodi i primici</t>
  </si>
  <si>
    <t>Izvor: 3</t>
  </si>
  <si>
    <t>VLASTITI PRIHODI</t>
  </si>
  <si>
    <t>Izvor: 32</t>
  </si>
  <si>
    <t>Vlasiti prihodi: proračunski korisnici</t>
  </si>
  <si>
    <t>Izvor: 4</t>
  </si>
  <si>
    <t>PRIHODI ZA POSEBNE NAMJENE</t>
  </si>
  <si>
    <t>Izvor: 43</t>
  </si>
  <si>
    <t>Prihodi za posebne namjene - proračunski korisnici</t>
  </si>
  <si>
    <t xml:space="preserve">Izvor: 5 </t>
  </si>
  <si>
    <t>POMOĆI</t>
  </si>
  <si>
    <t>Izvor: 52</t>
  </si>
  <si>
    <t>Pomoći - proračunski korisnici</t>
  </si>
  <si>
    <t>Izvor: 51</t>
  </si>
  <si>
    <t>Pomoći</t>
  </si>
  <si>
    <t>Izvor: 6</t>
  </si>
  <si>
    <t>DONACIJE</t>
  </si>
  <si>
    <t>Izvor: 62</t>
  </si>
  <si>
    <t>Donacije - proračunski korisnici</t>
  </si>
  <si>
    <t>Izvor: 44</t>
  </si>
  <si>
    <t>Prihodi za decentralizane funckije</t>
  </si>
  <si>
    <t>Izvor: 48</t>
  </si>
  <si>
    <t>Prenesena sredstva - namjenski prihodi</t>
  </si>
  <si>
    <t>Funk.klas.: 0 Javnost</t>
  </si>
  <si>
    <t>Funk. klas.: 09 OBRAZOVANJE</t>
  </si>
  <si>
    <t>Funk.klas: 092 Srednjoškolsko obrazovanje</t>
  </si>
  <si>
    <t xml:space="preserve">Funk.klas: 098 Usluge obrazovanja koje nisu drugdje svrstane </t>
  </si>
  <si>
    <t xml:space="preserve">Indeks </t>
  </si>
  <si>
    <t xml:space="preserve">Izvor: 44 Prihodi za decentralizirane funkcije </t>
  </si>
  <si>
    <t xml:space="preserve">Izvor: 48 Prenesena sredstva - namjenski prihodi </t>
  </si>
  <si>
    <t>Izvor: 52 Pomoći</t>
  </si>
  <si>
    <t>Izvor: 52 Pomoći proračunski korisnici</t>
  </si>
  <si>
    <t>Izvor: 62 Donacije proračunski korisnici</t>
  </si>
  <si>
    <t>Donacije od pravnih i fizičkih osoba izvan općeg proračuna i povrat donacija po protestiranim jamstvima</t>
  </si>
  <si>
    <t>-</t>
  </si>
  <si>
    <t xml:space="preserve">  MANJAK</t>
  </si>
  <si>
    <t xml:space="preserve">  VIŠAK  </t>
  </si>
  <si>
    <t>VIŠAK/MANJAK (A) +/- NETO (B)+ PRENESENA SREDSTVA ( C )</t>
  </si>
  <si>
    <t>D. PRIJENOS SREDSTAVA U SLIJEDEĆE RAZDOBLJE</t>
  </si>
  <si>
    <t>Indeks 4./1. (5.)</t>
  </si>
  <si>
    <t>Tekući plan (3.)</t>
  </si>
  <si>
    <t>Oznaka</t>
  </si>
  <si>
    <t>Preneseni manjak iz prethodne godine</t>
  </si>
  <si>
    <t>Prenesena raspoloživa sredstva iz prethodne godine</t>
  </si>
  <si>
    <t>PRENESENA SREDSTVA   ( C)</t>
  </si>
  <si>
    <t>Indeks 4./2. (6.)</t>
  </si>
  <si>
    <t xml:space="preserve">C. PRENESENA SREDSTVA IZ PRETHODNE GODINE </t>
  </si>
  <si>
    <t>NETO  ZADUŽIVANJE/FINANCIRANJE (B)</t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</si>
  <si>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</si>
  <si>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</si>
  <si>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t>B. RAČUN PRIHODA I PRIMITAKA</t>
  </si>
  <si>
    <t>B. RAČUN FINANCIRANJA</t>
  </si>
  <si>
    <t>RAZLIKA - VIŠAK/MANJAK (A)</t>
  </si>
  <si>
    <t>UKUPNO RASHODI</t>
  </si>
  <si>
    <t>4 Rashodi za nefinancijsku imovinu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</si>
  <si>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</si>
  <si>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UKUPNO PRIHODI</t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</si>
  <si>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</si>
  <si>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</si>
  <si>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t>A. RAČUN PRIHODA I RASHODA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</si>
  <si>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</si>
  <si>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</si>
  <si>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 xml:space="preserve">Ostvarenje/
izvršenje 
1-31.12.2024. </t>
  </si>
  <si>
    <t>Izvor: 58</t>
  </si>
  <si>
    <t>Prenesena sredstva - pomoći</t>
  </si>
  <si>
    <t>5422 Otplata glavnice primljenih kredita od kreditnih institucija u javnom sektoru</t>
  </si>
  <si>
    <t>542 Otplata glavnice primljenih kredita i zajmova od kreditnih i ostalih financijskih institucija u javnom sektoru</t>
  </si>
  <si>
    <t>54 Izdaci za otplatu glavnice primljenih kredita i zajmova</t>
  </si>
  <si>
    <t>5 Izdaci za financijsku imovinu i otplate zajmova</t>
  </si>
  <si>
    <t>8422 Primljeni krediti od kreditnih institucija u javnom sektoru</t>
  </si>
  <si>
    <t>842 Primljeni krediti i zajmovi od kreditnih i ostalih financijskih institucija u javnom sektoru</t>
  </si>
  <si>
    <t>84 Primici od zaduživanja</t>
  </si>
  <si>
    <t>8 Primici od financijske imovine i zaduživanja</t>
  </si>
  <si>
    <t>B. RAČUN FINANCIRANJA PREMA EKONOMSKOJ KLASIFIKACIJI</t>
  </si>
  <si>
    <t>Izvor: 1 OPĆI PRIHODI I PRIMICI</t>
  </si>
  <si>
    <t>UKUPNO IZDACI</t>
  </si>
  <si>
    <t xml:space="preserve">Izvor: 83 Namjenski primici </t>
  </si>
  <si>
    <t>Izvor: 8 Namjenski primici</t>
  </si>
  <si>
    <t>UKUPNO PRIMICI</t>
  </si>
  <si>
    <t>B. RAČUN FINANCIRANJA PREMA IZVORIMA FINANCIRANJA</t>
  </si>
  <si>
    <t>Izvor: 58 Prenesena sredstva - pomoći</t>
  </si>
  <si>
    <t xml:space="preserve">Program: 5502 Unapređenje kvalitete odgojno obrazovnog sustava
</t>
  </si>
  <si>
    <t>Izvor: 6215 Donacije</t>
  </si>
  <si>
    <t>Ostvarenje / Izvršenje za
2024.</t>
  </si>
  <si>
    <t>GODIŠNJI  IZVJEŠTAJ O IZVRŠENJU FINANCIJSKOG PLANA 2025. GODINE                                               GLAZBENA ŠKOLA IVANA MATETIĆA RONJGOVA RIJEKA</t>
  </si>
  <si>
    <t>Ostvarenje preth. 2024. godine.             (1)</t>
  </si>
  <si>
    <t>Izvorni plan / Rebalans 2025. (2.)</t>
  </si>
  <si>
    <t>Ostvarenje 2025.  godine        (4.)</t>
  </si>
  <si>
    <t>Rezultat  2024.</t>
  </si>
  <si>
    <t>Rezultat 2025.</t>
  </si>
  <si>
    <t>PREMA EKONOMSKOJ KLASIFIKACIJI ZA RAZDOBLJE OD 1. SIJEČNJA DO 31. PROSINCA 2025. GODINE</t>
  </si>
  <si>
    <t>Izvorni plan / Rebalans 2025.</t>
  </si>
  <si>
    <t xml:space="preserve">Ostvarenje/
izvršenje 
1-31.12.2025. </t>
  </si>
  <si>
    <t>Tekući plan
2025.</t>
  </si>
  <si>
    <t>6=5/2*100</t>
  </si>
  <si>
    <t>7=5/4*100</t>
  </si>
  <si>
    <t>PREMA IZVORIMA FINANCIRANJA ZA RAZDOBLJE OD 1. SIJEČNJA DO 31. PROSINCA 2025. GODINE</t>
  </si>
  <si>
    <t xml:space="preserve">Ostvarenje/
izvršenje za 
2024. </t>
  </si>
  <si>
    <t xml:space="preserve">Ostvarenje/
izvršenje 
2025. </t>
  </si>
  <si>
    <t>GODIŠNJI IZVJEŠTAJ O IZVRŠENJU FINANCIJSKOG PLANA ZA 2025.g.
GLAZBENE ŠKOLE IVANA MATETIĆA RONJGOVA RIJEKA</t>
  </si>
  <si>
    <t>Ostvarenje / Izvršenje za
2025.</t>
  </si>
  <si>
    <t xml:space="preserve">Ostvarenje / izvršenje
2025.  </t>
  </si>
  <si>
    <t>Tekući plan 
2025.</t>
  </si>
  <si>
    <t>Prihodi iz nadležnog proračuna za financiranje rashoda za nabavu nefinancijske imovine</t>
  </si>
  <si>
    <t>Zakupnine i najamnine</t>
  </si>
  <si>
    <t>Kazne, penali i naknade štete</t>
  </si>
  <si>
    <t>Ostale kazne</t>
  </si>
  <si>
    <t>38 Rashodi za donacije, kazne, naknade šteta i kapitalne pomoći</t>
  </si>
  <si>
    <t>3835 Ostale kazne</t>
  </si>
  <si>
    <t>3233 Usluge promidžbe i informiranja</t>
  </si>
  <si>
    <t>4222 Komunikacijska oprema</t>
  </si>
  <si>
    <t>Tekući plan 
2025. (3.)</t>
  </si>
  <si>
    <t>5=4/3*100</t>
  </si>
  <si>
    <r>
      <rPr>
        <b/>
        <sz val="11"/>
        <rFont val="Times New Roman"/>
        <family val="1"/>
        <charset val="238"/>
      </rPr>
      <t>GODIŠNJI IZVJEŠTAJ O IZVRŠENJU FINANCIJSKOG PLANA  
GLAZBENE ŠKOLE IVANA MATETIĆA RONJGOVA RIJEKA ZA 2025.GODINU</t>
    </r>
    <r>
      <rPr>
        <b/>
        <sz val="14"/>
        <color indexed="10"/>
        <rFont val="Times New Roman"/>
        <family val="1"/>
        <charset val="238"/>
      </rPr>
      <t xml:space="preserve">
IZVJEŠTAJ PO PROGRAMSKOJ KLASIFIKACIJI</t>
    </r>
    <r>
      <rPr>
        <b/>
        <sz val="14"/>
        <color rgb="FF000000"/>
        <rFont val="Times New Roman"/>
        <family val="1"/>
        <charset val="238"/>
      </rPr>
      <t xml:space="preserve">
II. POSEBNI DIO</t>
    </r>
  </si>
  <si>
    <t>IZVORI FINANCIRANJA UKUPNO</t>
  </si>
  <si>
    <t>RKP br.: 11437 GLAZBENA ŠKOLA IVANA MATETIĆA RONJGOVA RIJEKA</t>
  </si>
  <si>
    <t>Izvor: 1 Opći prihodi i primici</t>
  </si>
  <si>
    <t>Izvor: 3 Vlastiti prihodi</t>
  </si>
  <si>
    <t>Izvor: 4 Prihodi za posebne namjene</t>
  </si>
  <si>
    <t>Izvor: 5 Pomoći</t>
  </si>
  <si>
    <t>Izvor: 6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</si>
</sst>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#,##0.00;[Red]#,##0.00"/>
  </numFmts>
  <fonts count="107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6"/>
      <color rgb="FFFF0000"/>
      <name val="Times New Roman"/>
      <family val="1"/>
    </font>
    <font>
      <b/>
      <i/>
      <sz val="16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b/>
      <i/>
      <sz val="14"/>
      <name val="Times New Roman"/>
      <family val="1"/>
      <charset val="238"/>
    </font>
    <font>
      <b/>
      <sz val="12"/>
      <name val="Times New Roman"/>
      <family val="1"/>
    </font>
    <font>
      <sz val="7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7"/>
      <color theme="1"/>
      <name val="Verdana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i/>
      <sz val="16"/>
      <color rgb="FF0070C0"/>
      <name val="Times New Roman"/>
      <family val="1"/>
    </font>
    <font>
      <b/>
      <sz val="14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Verdan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2060"/>
      <name val="Calibri"/>
      <family val="2"/>
      <scheme val="minor"/>
    </font>
    <font>
      <b/>
      <i/>
      <sz val="10"/>
      <color rgb="FF00000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1"/>
      <color rgb="FF002060"/>
      <name val="Times New Roman"/>
      <family val="1"/>
      <charset val="238"/>
    </font>
    <font>
      <b/>
      <i/>
      <sz val="12"/>
      <color rgb="FF002060"/>
      <name val="Times New Roman"/>
      <family val="1"/>
      <charset val="238"/>
    </font>
    <font>
      <b/>
      <sz val="11"/>
      <color rgb="FFFF0000"/>
      <name val="Times New Roman"/>
      <family val="1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Arial"/>
      <family val="2"/>
      <charset val="238"/>
    </font>
    <font>
      <sz val="6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theme="1"/>
      <name val="Verdana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  <charset val="238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000000"/>
      <name val="Bookman Old Style"/>
      <family val="1"/>
      <charset val="238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1">
    <xf numFmtId="0" fontId="0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2" fillId="0" borderId="0"/>
    <xf numFmtId="0" fontId="10" fillId="0" borderId="0"/>
    <xf numFmtId="0" fontId="12" fillId="0" borderId="0"/>
    <xf numFmtId="0" fontId="44" fillId="0" borderId="0"/>
    <xf numFmtId="0" fontId="22" fillId="0" borderId="0"/>
    <xf numFmtId="165" fontId="22" fillId="0" borderId="0" applyFont="0" applyFill="0" applyBorder="0" applyAlignment="0" applyProtection="0"/>
    <xf numFmtId="0" fontId="3" fillId="0" borderId="0"/>
    <xf numFmtId="0" fontId="2" fillId="0" borderId="0"/>
    <xf numFmtId="0" fontId="83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5">
    <xf numFmtId="0" fontId="0" fillId="0" borderId="0" xfId="0"/>
    <xf numFmtId="0" fontId="8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vertical="center" wrapText="1"/>
    </xf>
    <xf numFmtId="0" fontId="13" fillId="0" borderId="0" xfId="0" applyFont="1"/>
    <xf numFmtId="3" fontId="11" fillId="2" borderId="11" xfId="0" applyNumberFormat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6" fillId="0" borderId="0" xfId="0" applyFont="1"/>
    <xf numFmtId="0" fontId="17" fillId="3" borderId="11" xfId="1" applyFont="1" applyFill="1" applyBorder="1" applyAlignment="1">
      <alignment horizontal="center" vertical="center" wrapText="1"/>
    </xf>
    <xf numFmtId="3" fontId="14" fillId="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1" fillId="0" borderId="11" xfId="6" applyNumberFormat="1" applyFont="1" applyBorder="1" applyAlignment="1">
      <alignment horizontal="left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 wrapText="1"/>
    </xf>
    <xf numFmtId="3" fontId="25" fillId="0" borderId="0" xfId="7" applyNumberFormat="1" applyFont="1"/>
    <xf numFmtId="49" fontId="28" fillId="0" borderId="0" xfId="7" applyNumberFormat="1" applyFont="1"/>
    <xf numFmtId="49" fontId="25" fillId="0" borderId="0" xfId="7" applyNumberFormat="1" applyFont="1"/>
    <xf numFmtId="49" fontId="25" fillId="0" borderId="0" xfId="7" applyNumberFormat="1" applyFont="1" applyAlignment="1">
      <alignment horizontal="center"/>
    </xf>
    <xf numFmtId="0" fontId="30" fillId="0" borderId="13" xfId="7" applyNumberFormat="1" applyFont="1" applyBorder="1" applyAlignment="1">
      <alignment horizontal="center" vertical="center" wrapText="1"/>
    </xf>
    <xf numFmtId="3" fontId="30" fillId="0" borderId="13" xfId="7" quotePrefix="1" applyNumberFormat="1" applyFont="1" applyBorder="1" applyAlignment="1">
      <alignment horizontal="center" vertical="center" wrapText="1"/>
    </xf>
    <xf numFmtId="3" fontId="31" fillId="0" borderId="0" xfId="7" applyNumberFormat="1" applyFont="1"/>
    <xf numFmtId="0" fontId="33" fillId="0" borderId="18" xfId="7" applyFont="1" applyBorder="1" applyAlignment="1">
      <alignment horizontal="left" vertical="center" wrapText="1"/>
    </xf>
    <xf numFmtId="4" fontId="33" fillId="0" borderId="18" xfId="7" applyNumberFormat="1" applyFont="1" applyBorder="1" applyAlignment="1">
      <alignment horizontal="right" vertical="center"/>
    </xf>
    <xf numFmtId="4" fontId="35" fillId="0" borderId="18" xfId="7" applyNumberFormat="1" applyFont="1" applyFill="1" applyBorder="1" applyAlignment="1" applyProtection="1">
      <alignment horizontal="right" vertical="top" shrinkToFit="1"/>
      <protection locked="0"/>
    </xf>
    <xf numFmtId="3" fontId="25" fillId="3" borderId="0" xfId="7" applyNumberFormat="1" applyFont="1" applyFill="1"/>
    <xf numFmtId="3" fontId="25" fillId="4" borderId="0" xfId="7" applyNumberFormat="1" applyFont="1" applyFill="1"/>
    <xf numFmtId="4" fontId="34" fillId="0" borderId="18" xfId="7" applyNumberFormat="1" applyFont="1" applyFill="1" applyBorder="1" applyAlignment="1">
      <alignment horizontal="right" vertical="center" wrapText="1"/>
    </xf>
    <xf numFmtId="4" fontId="34" fillId="0" borderId="18" xfId="7" applyNumberFormat="1" applyFont="1" applyBorder="1" applyAlignment="1">
      <alignment horizontal="right" vertical="center"/>
    </xf>
    <xf numFmtId="4" fontId="34" fillId="0" borderId="18" xfId="7" applyNumberFormat="1" applyFont="1" applyFill="1" applyBorder="1" applyAlignment="1">
      <alignment horizontal="right" vertical="center"/>
    </xf>
    <xf numFmtId="3" fontId="39" fillId="0" borderId="0" xfId="7" applyNumberFormat="1" applyFont="1"/>
    <xf numFmtId="0" fontId="33" fillId="0" borderId="23" xfId="7" applyFont="1" applyBorder="1" applyAlignment="1">
      <alignment horizontal="left" vertical="center"/>
    </xf>
    <xf numFmtId="0" fontId="33" fillId="0" borderId="0" xfId="7" applyFont="1" applyBorder="1" applyAlignment="1">
      <alignment horizontal="left" vertical="center" wrapText="1"/>
    </xf>
    <xf numFmtId="4" fontId="33" fillId="0" borderId="0" xfId="7" applyNumberFormat="1" applyFont="1" applyBorder="1" applyAlignment="1">
      <alignment horizontal="right" vertical="center" wrapText="1"/>
    </xf>
    <xf numFmtId="4" fontId="33" fillId="0" borderId="0" xfId="7" applyNumberFormat="1" applyFont="1" applyBorder="1" applyAlignment="1">
      <alignment horizontal="right" vertical="center"/>
    </xf>
    <xf numFmtId="4" fontId="40" fillId="0" borderId="6" xfId="7" quotePrefix="1" applyNumberFormat="1" applyFont="1" applyBorder="1" applyAlignment="1">
      <alignment horizontal="right" vertical="center"/>
    </xf>
    <xf numFmtId="0" fontId="25" fillId="0" borderId="0" xfId="7" applyNumberFormat="1" applyFont="1" applyAlignment="1">
      <alignment horizontal="center"/>
    </xf>
    <xf numFmtId="3" fontId="34" fillId="0" borderId="0" xfId="7" applyNumberFormat="1" applyFont="1"/>
    <xf numFmtId="166" fontId="31" fillId="0" borderId="0" xfId="7" applyNumberFormat="1" applyFont="1"/>
    <xf numFmtId="0" fontId="29" fillId="0" borderId="26" xfId="7" quotePrefix="1" applyNumberFormat="1" applyFont="1" applyBorder="1" applyAlignment="1">
      <alignment horizontal="center" vertical="center" wrapText="1"/>
    </xf>
    <xf numFmtId="0" fontId="29" fillId="0" borderId="24" xfId="7" quotePrefix="1" applyNumberFormat="1" applyFont="1" applyBorder="1" applyAlignment="1">
      <alignment horizontal="center" vertical="center" wrapText="1"/>
    </xf>
    <xf numFmtId="4" fontId="42" fillId="0" borderId="24" xfId="7" applyNumberFormat="1" applyFont="1" applyBorder="1" applyAlignment="1">
      <alignment vertical="center" wrapText="1"/>
    </xf>
    <xf numFmtId="166" fontId="25" fillId="0" borderId="0" xfId="7" applyNumberFormat="1" applyFont="1"/>
    <xf numFmtId="3" fontId="36" fillId="0" borderId="0" xfId="7" applyNumberFormat="1" applyFont="1"/>
    <xf numFmtId="0" fontId="36" fillId="5" borderId="17" xfId="7" applyNumberFormat="1" applyFont="1" applyFill="1" applyBorder="1" applyAlignment="1">
      <alignment horizontal="left" vertical="center"/>
    </xf>
    <xf numFmtId="3" fontId="36" fillId="5" borderId="18" xfId="7" applyNumberFormat="1" applyFont="1" applyFill="1" applyBorder="1" applyAlignment="1">
      <alignment horizontal="left" vertical="center" wrapText="1"/>
    </xf>
    <xf numFmtId="4" fontId="36" fillId="5" borderId="18" xfId="7" applyNumberFormat="1" applyFont="1" applyFill="1" applyBorder="1" applyAlignment="1">
      <alignment horizontal="right" vertical="center"/>
    </xf>
    <xf numFmtId="4" fontId="25" fillId="0" borderId="0" xfId="7" applyNumberFormat="1" applyFont="1"/>
    <xf numFmtId="0" fontId="34" fillId="0" borderId="17" xfId="7" applyNumberFormat="1" applyFont="1" applyBorder="1" applyAlignment="1">
      <alignment horizontal="left" vertical="center"/>
    </xf>
    <xf numFmtId="4" fontId="31" fillId="0" borderId="0" xfId="7" applyNumberFormat="1" applyFont="1"/>
    <xf numFmtId="3" fontId="34" fillId="0" borderId="18" xfId="7" applyNumberFormat="1" applyFont="1" applyBorder="1" applyAlignment="1">
      <alignment horizontal="left" vertical="center" wrapText="1"/>
    </xf>
    <xf numFmtId="4" fontId="43" fillId="6" borderId="18" xfId="9" applyNumberFormat="1" applyFont="1" applyFill="1" applyBorder="1" applyAlignment="1">
      <alignment horizontal="right" wrapText="1"/>
    </xf>
    <xf numFmtId="4" fontId="35" fillId="0" borderId="18" xfId="7" applyNumberFormat="1" applyFont="1" applyFill="1" applyBorder="1" applyAlignment="1" applyProtection="1">
      <alignment horizontal="right" vertical="center" shrinkToFit="1"/>
      <protection locked="0"/>
    </xf>
    <xf numFmtId="3" fontId="34" fillId="0" borderId="0" xfId="7" applyNumberFormat="1" applyFont="1" applyBorder="1"/>
    <xf numFmtId="0" fontId="34" fillId="3" borderId="17" xfId="7" applyNumberFormat="1" applyFont="1" applyFill="1" applyBorder="1" applyAlignment="1">
      <alignment horizontal="left" vertical="center"/>
    </xf>
    <xf numFmtId="3" fontId="34" fillId="3" borderId="18" xfId="7" applyNumberFormat="1" applyFont="1" applyFill="1" applyBorder="1" applyAlignment="1">
      <alignment horizontal="left" vertical="center" wrapText="1"/>
    </xf>
    <xf numFmtId="4" fontId="34" fillId="3" borderId="18" xfId="7" applyNumberFormat="1" applyFont="1" applyFill="1" applyBorder="1" applyAlignment="1">
      <alignment horizontal="right" vertical="center"/>
    </xf>
    <xf numFmtId="3" fontId="36" fillId="0" borderId="0" xfId="7" applyNumberFormat="1" applyFont="1" applyBorder="1"/>
    <xf numFmtId="0" fontId="34" fillId="0" borderId="20" xfId="7" applyNumberFormat="1" applyFont="1" applyBorder="1" applyAlignment="1">
      <alignment horizontal="left" vertical="center"/>
    </xf>
    <xf numFmtId="3" fontId="34" fillId="0" borderId="21" xfId="7" applyNumberFormat="1" applyFont="1" applyBorder="1" applyAlignment="1">
      <alignment horizontal="left" vertical="center" wrapText="1"/>
    </xf>
    <xf numFmtId="4" fontId="35" fillId="0" borderId="21" xfId="7" applyNumberFormat="1" applyFont="1" applyFill="1" applyBorder="1" applyAlignment="1" applyProtection="1">
      <alignment horizontal="right" vertical="top" shrinkToFit="1"/>
      <protection locked="0"/>
    </xf>
    <xf numFmtId="4" fontId="34" fillId="0" borderId="21" xfId="7" applyNumberFormat="1" applyFont="1" applyBorder="1" applyAlignment="1">
      <alignment horizontal="right" vertical="center"/>
    </xf>
    <xf numFmtId="4" fontId="35" fillId="0" borderId="21" xfId="10" applyNumberFormat="1" applyFont="1" applyFill="1" applyBorder="1" applyAlignment="1" applyProtection="1">
      <alignment horizontal="right" vertical="top" shrinkToFit="1"/>
      <protection locked="0"/>
    </xf>
    <xf numFmtId="4" fontId="41" fillId="0" borderId="6" xfId="7" applyNumberFormat="1" applyFont="1" applyBorder="1" applyAlignment="1">
      <alignment horizontal="right" vertical="center"/>
    </xf>
    <xf numFmtId="3" fontId="45" fillId="0" borderId="0" xfId="7" applyNumberFormat="1" applyFont="1" applyBorder="1"/>
    <xf numFmtId="3" fontId="45" fillId="0" borderId="0" xfId="7" applyNumberFormat="1" applyFont="1"/>
    <xf numFmtId="3" fontId="46" fillId="0" borderId="0" xfId="7" applyNumberFormat="1" applyFont="1" applyAlignment="1">
      <alignment horizontal="center" vertical="center"/>
    </xf>
    <xf numFmtId="0" fontId="29" fillId="0" borderId="0" xfId="7" applyNumberFormat="1" applyFont="1" applyAlignment="1">
      <alignment vertical="center" wrapText="1"/>
    </xf>
    <xf numFmtId="3" fontId="46" fillId="0" borderId="0" xfId="7" applyNumberFormat="1" applyFont="1" applyAlignment="1">
      <alignment horizontal="center"/>
    </xf>
    <xf numFmtId="0" fontId="29" fillId="0" borderId="0" xfId="7" applyNumberFormat="1" applyFont="1" applyAlignment="1">
      <alignment wrapText="1"/>
    </xf>
    <xf numFmtId="4" fontId="48" fillId="0" borderId="0" xfId="12" applyNumberFormat="1" applyFont="1" applyBorder="1" applyAlignment="1">
      <alignment horizontal="right" wrapText="1"/>
    </xf>
    <xf numFmtId="4" fontId="49" fillId="0" borderId="0" xfId="12" applyNumberFormat="1" applyFont="1" applyBorder="1" applyAlignment="1">
      <alignment horizontal="right" wrapText="1"/>
    </xf>
    <xf numFmtId="3" fontId="50" fillId="0" borderId="0" xfId="12" applyNumberFormat="1" applyFont="1" applyBorder="1" applyAlignment="1">
      <alignment horizontal="right" wrapText="1"/>
    </xf>
    <xf numFmtId="4" fontId="37" fillId="4" borderId="18" xfId="7" applyNumberFormat="1" applyFont="1" applyFill="1" applyBorder="1" applyAlignment="1">
      <alignment horizontal="right" vertical="center" wrapText="1"/>
    </xf>
    <xf numFmtId="4" fontId="37" fillId="4" borderId="18" xfId="7" applyNumberFormat="1" applyFont="1" applyFill="1" applyBorder="1" applyAlignment="1">
      <alignment horizontal="right" vertical="center"/>
    </xf>
    <xf numFmtId="3" fontId="36" fillId="4" borderId="15" xfId="7" applyNumberFormat="1" applyFont="1" applyFill="1" applyBorder="1" applyAlignment="1">
      <alignment horizontal="left" vertical="center" wrapText="1"/>
    </xf>
    <xf numFmtId="4" fontId="32" fillId="4" borderId="15" xfId="7" applyNumberFormat="1" applyFont="1" applyFill="1" applyBorder="1" applyAlignment="1">
      <alignment horizontal="right" vertical="center"/>
    </xf>
    <xf numFmtId="3" fontId="36" fillId="4" borderId="18" xfId="7" applyNumberFormat="1" applyFont="1" applyFill="1" applyBorder="1" applyAlignment="1">
      <alignment horizontal="left" vertical="center" wrapText="1"/>
    </xf>
    <xf numFmtId="4" fontId="36" fillId="4" borderId="18" xfId="7" applyNumberFormat="1" applyFont="1" applyFill="1" applyBorder="1" applyAlignment="1">
      <alignment horizontal="right" vertical="center"/>
    </xf>
    <xf numFmtId="0" fontId="36" fillId="4" borderId="17" xfId="7" applyNumberFormat="1" applyFont="1" applyFill="1" applyBorder="1" applyAlignment="1">
      <alignment horizontal="left" vertical="center"/>
    </xf>
    <xf numFmtId="0" fontId="36" fillId="4" borderId="17" xfId="7" applyNumberFormat="1" applyFont="1" applyFill="1" applyBorder="1" applyAlignment="1">
      <alignment horizontal="center" vertical="center"/>
    </xf>
    <xf numFmtId="3" fontId="36" fillId="4" borderId="18" xfId="7" applyNumberFormat="1" applyFont="1" applyFill="1" applyBorder="1" applyAlignment="1">
      <alignment horizontal="center" vertical="center" wrapText="1"/>
    </xf>
    <xf numFmtId="0" fontId="36" fillId="4" borderId="14" xfId="7" applyNumberFormat="1" applyFont="1" applyFill="1" applyBorder="1" applyAlignment="1">
      <alignment horizontal="left" vertical="center"/>
    </xf>
    <xf numFmtId="0" fontId="58" fillId="7" borderId="3" xfId="0" applyFont="1" applyFill="1" applyBorder="1" applyAlignment="1">
      <alignment horizontal="left" wrapText="1" indent="1"/>
    </xf>
    <xf numFmtId="4" fontId="58" fillId="7" borderId="3" xfId="0" applyNumberFormat="1" applyFont="1" applyFill="1" applyBorder="1" applyAlignment="1">
      <alignment horizontal="right" wrapText="1" indent="1"/>
    </xf>
    <xf numFmtId="0" fontId="58" fillId="8" borderId="3" xfId="0" applyFont="1" applyFill="1" applyBorder="1" applyAlignment="1">
      <alignment horizontal="left" wrapText="1" indent="3"/>
    </xf>
    <xf numFmtId="4" fontId="58" fillId="8" borderId="3" xfId="0" applyNumberFormat="1" applyFont="1" applyFill="1" applyBorder="1" applyAlignment="1">
      <alignment horizontal="right" wrapText="1" indent="1"/>
    </xf>
    <xf numFmtId="0" fontId="58" fillId="6" borderId="3" xfId="0" applyFont="1" applyFill="1" applyBorder="1" applyAlignment="1">
      <alignment horizontal="left" wrapText="1" indent="4"/>
    </xf>
    <xf numFmtId="4" fontId="44" fillId="6" borderId="3" xfId="0" applyNumberFormat="1" applyFont="1" applyFill="1" applyBorder="1" applyAlignment="1">
      <alignment horizontal="right" wrapText="1" indent="1"/>
    </xf>
    <xf numFmtId="0" fontId="44" fillId="6" borderId="3" xfId="0" applyFont="1" applyFill="1" applyBorder="1" applyAlignment="1">
      <alignment horizontal="left" wrapText="1" indent="5"/>
    </xf>
    <xf numFmtId="4" fontId="58" fillId="6" borderId="3" xfId="0" applyNumberFormat="1" applyFont="1" applyFill="1" applyBorder="1" applyAlignment="1">
      <alignment horizontal="right" wrapText="1" indent="1"/>
    </xf>
    <xf numFmtId="0" fontId="58" fillId="0" borderId="3" xfId="0" applyFont="1" applyFill="1" applyBorder="1" applyAlignment="1">
      <alignment horizontal="left" wrapText="1" indent="4"/>
    </xf>
    <xf numFmtId="4" fontId="58" fillId="0" borderId="3" xfId="0" applyNumberFormat="1" applyFont="1" applyFill="1" applyBorder="1" applyAlignment="1">
      <alignment horizontal="right" wrapText="1" indent="1"/>
    </xf>
    <xf numFmtId="0" fontId="44" fillId="0" borderId="3" xfId="0" applyFont="1" applyFill="1" applyBorder="1" applyAlignment="1">
      <alignment horizontal="left" wrapText="1" indent="5"/>
    </xf>
    <xf numFmtId="4" fontId="44" fillId="0" borderId="3" xfId="0" applyNumberFormat="1" applyFont="1" applyFill="1" applyBorder="1" applyAlignment="1">
      <alignment horizontal="right" wrapText="1" indent="1"/>
    </xf>
    <xf numFmtId="0" fontId="58" fillId="6" borderId="3" xfId="0" applyFont="1" applyFill="1" applyBorder="1" applyAlignment="1">
      <alignment horizontal="left" wrapText="1" indent="5"/>
    </xf>
    <xf numFmtId="0" fontId="58" fillId="9" borderId="3" xfId="0" applyFont="1" applyFill="1" applyBorder="1" applyAlignment="1">
      <alignment horizontal="left" wrapText="1" indent="5"/>
    </xf>
    <xf numFmtId="4" fontId="58" fillId="9" borderId="3" xfId="0" applyNumberFormat="1" applyFont="1" applyFill="1" applyBorder="1" applyAlignment="1">
      <alignment horizontal="right" wrapText="1" indent="1"/>
    </xf>
    <xf numFmtId="0" fontId="58" fillId="0" borderId="3" xfId="0" applyFont="1" applyFill="1" applyBorder="1" applyAlignment="1">
      <alignment horizontal="left" wrapText="1" indent="5"/>
    </xf>
    <xf numFmtId="0" fontId="58" fillId="0" borderId="3" xfId="0" applyFont="1" applyFill="1" applyBorder="1" applyAlignment="1">
      <alignment horizontal="left" wrapText="1" indent="3"/>
    </xf>
    <xf numFmtId="0" fontId="44" fillId="0" borderId="3" xfId="0" applyFont="1" applyFill="1" applyBorder="1" applyAlignment="1">
      <alignment horizontal="left" wrapText="1" indent="3"/>
    </xf>
    <xf numFmtId="0" fontId="58" fillId="10" borderId="3" xfId="0" applyFont="1" applyFill="1" applyBorder="1" applyAlignment="1">
      <alignment horizontal="left" wrapText="1" indent="2"/>
    </xf>
    <xf numFmtId="4" fontId="58" fillId="10" borderId="3" xfId="0" applyNumberFormat="1" applyFont="1" applyFill="1" applyBorder="1" applyAlignment="1">
      <alignment horizontal="right" wrapText="1" indent="1"/>
    </xf>
    <xf numFmtId="4" fontId="44" fillId="8" borderId="3" xfId="0" applyNumberFormat="1" applyFont="1" applyFill="1" applyBorder="1" applyAlignment="1">
      <alignment horizontal="right" wrapText="1" indent="1"/>
    </xf>
    <xf numFmtId="0" fontId="58" fillId="8" borderId="3" xfId="0" applyFont="1" applyFill="1" applyBorder="1" applyAlignment="1">
      <alignment horizontal="left" wrapText="1" indent="5"/>
    </xf>
    <xf numFmtId="0" fontId="67" fillId="3" borderId="6" xfId="0" quotePrefix="1" applyFont="1" applyFill="1" applyBorder="1" applyAlignment="1">
      <alignment horizontal="left" vertical="center" wrapText="1"/>
    </xf>
    <xf numFmtId="3" fontId="68" fillId="2" borderId="11" xfId="0" applyNumberFormat="1" applyFont="1" applyFill="1" applyBorder="1" applyAlignment="1">
      <alignment horizontal="center" vertical="center" wrapText="1"/>
    </xf>
    <xf numFmtId="4" fontId="58" fillId="7" borderId="3" xfId="0" applyNumberFormat="1" applyFont="1" applyFill="1" applyBorder="1" applyAlignment="1">
      <alignment horizontal="right" vertical="center" wrapText="1"/>
    </xf>
    <xf numFmtId="4" fontId="58" fillId="7" borderId="30" xfId="0" applyNumberFormat="1" applyFont="1" applyFill="1" applyBorder="1" applyAlignment="1">
      <alignment horizontal="right" vertical="center" wrapText="1"/>
    </xf>
    <xf numFmtId="4" fontId="34" fillId="3" borderId="19" xfId="7" applyNumberFormat="1" applyFont="1" applyFill="1" applyBorder="1" applyAlignment="1">
      <alignment horizontal="right" vertical="center"/>
    </xf>
    <xf numFmtId="4" fontId="36" fillId="4" borderId="19" xfId="7" applyNumberFormat="1" applyFont="1" applyFill="1" applyBorder="1" applyAlignment="1">
      <alignment horizontal="right" vertical="center"/>
    </xf>
    <xf numFmtId="4" fontId="36" fillId="0" borderId="19" xfId="7" applyNumberFormat="1" applyFont="1" applyFill="1" applyBorder="1" applyAlignment="1">
      <alignment horizontal="right" vertical="center"/>
    </xf>
    <xf numFmtId="4" fontId="36" fillId="0" borderId="18" xfId="7" applyNumberFormat="1" applyFont="1" applyFill="1" applyBorder="1" applyAlignment="1">
      <alignment horizontal="right" vertical="center"/>
    </xf>
    <xf numFmtId="4" fontId="34" fillId="0" borderId="19" xfId="7" applyNumberFormat="1" applyFont="1" applyFill="1" applyBorder="1" applyAlignment="1">
      <alignment horizontal="right" vertical="center"/>
    </xf>
    <xf numFmtId="0" fontId="33" fillId="0" borderId="35" xfId="7" applyFont="1" applyBorder="1" applyAlignment="1">
      <alignment horizontal="left" vertical="center" wrapText="1"/>
    </xf>
    <xf numFmtId="0" fontId="34" fillId="0" borderId="35" xfId="8" applyFont="1" applyFill="1" applyBorder="1" applyAlignment="1">
      <alignment horizontal="left" vertical="center" wrapText="1"/>
    </xf>
    <xf numFmtId="0" fontId="34" fillId="0" borderId="35" xfId="7" quotePrefix="1" applyFont="1" applyFill="1" applyBorder="1" applyAlignment="1">
      <alignment horizontal="left" vertical="center" wrapText="1"/>
    </xf>
    <xf numFmtId="0" fontId="33" fillId="0" borderId="31" xfId="7" applyFont="1" applyBorder="1" applyAlignment="1">
      <alignment horizontal="left" vertical="center"/>
    </xf>
    <xf numFmtId="0" fontId="34" fillId="0" borderId="31" xfId="7" applyFont="1" applyFill="1" applyBorder="1" applyAlignment="1">
      <alignment horizontal="left" vertical="center"/>
    </xf>
    <xf numFmtId="0" fontId="42" fillId="4" borderId="14" xfId="7" quotePrefix="1" applyNumberFormat="1" applyFont="1" applyFill="1" applyBorder="1" applyAlignment="1">
      <alignment horizontal="left" vertical="center" wrapText="1"/>
    </xf>
    <xf numFmtId="0" fontId="42" fillId="4" borderId="15" xfId="7" quotePrefix="1" applyNumberFormat="1" applyFont="1" applyFill="1" applyBorder="1" applyAlignment="1">
      <alignment horizontal="left" vertical="center" wrapText="1"/>
    </xf>
    <xf numFmtId="4" fontId="37" fillId="4" borderId="15" xfId="7" applyNumberFormat="1" applyFont="1" applyFill="1" applyBorder="1" applyAlignment="1">
      <alignment horizontal="right" vertical="center" wrapText="1"/>
    </xf>
    <xf numFmtId="4" fontId="29" fillId="4" borderId="15" xfId="7" quotePrefix="1" applyNumberFormat="1" applyFont="1" applyFill="1" applyBorder="1" applyAlignment="1">
      <alignment horizontal="right" vertical="center" wrapText="1"/>
    </xf>
    <xf numFmtId="4" fontId="29" fillId="4" borderId="16" xfId="7" quotePrefix="1" applyNumberFormat="1" applyFont="1" applyFill="1" applyBorder="1" applyAlignment="1">
      <alignment horizontal="right" vertical="center" wrapText="1"/>
    </xf>
    <xf numFmtId="0" fontId="34" fillId="0" borderId="35" xfId="7" applyFont="1" applyFill="1" applyBorder="1" applyAlignment="1">
      <alignment horizontal="left" vertical="center" wrapText="1"/>
    </xf>
    <xf numFmtId="0" fontId="37" fillId="4" borderId="31" xfId="7" applyFont="1" applyFill="1" applyBorder="1" applyAlignment="1">
      <alignment horizontal="left" vertical="center"/>
    </xf>
    <xf numFmtId="0" fontId="37" fillId="4" borderId="35" xfId="8" applyFont="1" applyFill="1" applyBorder="1" applyAlignment="1">
      <alignment horizontal="left" vertical="center" wrapText="1"/>
    </xf>
    <xf numFmtId="4" fontId="37" fillId="4" borderId="19" xfId="7" applyNumberFormat="1" applyFont="1" applyFill="1" applyBorder="1" applyAlignment="1">
      <alignment horizontal="right" vertical="center"/>
    </xf>
    <xf numFmtId="4" fontId="71" fillId="0" borderId="18" xfId="7" applyNumberFormat="1" applyFont="1" applyFill="1" applyBorder="1" applyAlignment="1">
      <alignment horizontal="right" vertical="center" wrapText="1"/>
    </xf>
    <xf numFmtId="3" fontId="33" fillId="0" borderId="36" xfId="7" applyNumberFormat="1" applyFont="1" applyBorder="1" applyAlignment="1">
      <alignment horizontal="right" vertical="center"/>
    </xf>
    <xf numFmtId="3" fontId="33" fillId="0" borderId="0" xfId="7" applyNumberFormat="1" applyFont="1" applyBorder="1" applyAlignment="1">
      <alignment horizontal="right" vertical="center"/>
    </xf>
    <xf numFmtId="4" fontId="71" fillId="0" borderId="18" xfId="7" applyNumberFormat="1" applyFont="1" applyFill="1" applyBorder="1" applyAlignment="1">
      <alignment horizontal="right" vertical="center"/>
    </xf>
    <xf numFmtId="0" fontId="34" fillId="0" borderId="34" xfId="7" applyFont="1" applyFill="1" applyBorder="1" applyAlignment="1">
      <alignment horizontal="left" vertical="center"/>
    </xf>
    <xf numFmtId="0" fontId="34" fillId="0" borderId="25" xfId="8" applyFont="1" applyFill="1" applyBorder="1" applyAlignment="1">
      <alignment horizontal="left" vertical="center" wrapText="1"/>
    </xf>
    <xf numFmtId="4" fontId="71" fillId="0" borderId="21" xfId="7" applyNumberFormat="1" applyFont="1" applyFill="1" applyBorder="1" applyAlignment="1">
      <alignment horizontal="right" vertical="center" wrapText="1"/>
    </xf>
    <xf numFmtId="4" fontId="34" fillId="0" borderId="21" xfId="7" applyNumberFormat="1" applyFont="1" applyFill="1" applyBorder="1" applyAlignment="1">
      <alignment horizontal="right" vertical="center"/>
    </xf>
    <xf numFmtId="4" fontId="34" fillId="0" borderId="22" xfId="7" applyNumberFormat="1" applyFont="1" applyFill="1" applyBorder="1" applyAlignment="1">
      <alignment horizontal="right" vertical="center"/>
    </xf>
    <xf numFmtId="4" fontId="60" fillId="0" borderId="24" xfId="7" applyNumberFormat="1" applyFont="1" applyBorder="1" applyAlignment="1">
      <alignment vertical="center" wrapText="1"/>
    </xf>
    <xf numFmtId="0" fontId="37" fillId="4" borderId="35" xfId="7" quotePrefix="1" applyFont="1" applyFill="1" applyBorder="1" applyAlignment="1">
      <alignment horizontal="left" vertical="center" wrapText="1"/>
    </xf>
    <xf numFmtId="0" fontId="42" fillId="4" borderId="6" xfId="7" quotePrefix="1" applyNumberFormat="1" applyFont="1" applyFill="1" applyBorder="1" applyAlignment="1">
      <alignment horizontal="left" vertical="center" wrapText="1"/>
    </xf>
    <xf numFmtId="4" fontId="32" fillId="4" borderId="6" xfId="7" applyNumberFormat="1" applyFont="1" applyFill="1" applyBorder="1" applyAlignment="1">
      <alignment horizontal="right" vertical="center"/>
    </xf>
    <xf numFmtId="3" fontId="32" fillId="4" borderId="6" xfId="7" applyNumberFormat="1" applyFont="1" applyFill="1" applyBorder="1" applyAlignment="1">
      <alignment horizontal="right" vertical="center"/>
    </xf>
    <xf numFmtId="1" fontId="32" fillId="4" borderId="6" xfId="7" applyNumberFormat="1" applyFont="1" applyFill="1" applyBorder="1" applyAlignment="1">
      <alignment horizontal="right" vertical="center" wrapText="1"/>
    </xf>
    <xf numFmtId="0" fontId="34" fillId="0" borderId="6" xfId="7" applyFont="1" applyFill="1" applyBorder="1" applyAlignment="1">
      <alignment horizontal="left" vertical="center"/>
    </xf>
    <xf numFmtId="0" fontId="34" fillId="0" borderId="6" xfId="7" applyFont="1" applyFill="1" applyBorder="1" applyAlignment="1">
      <alignment horizontal="left" vertical="center" wrapText="1"/>
    </xf>
    <xf numFmtId="4" fontId="34" fillId="0" borderId="6" xfId="7" applyNumberFormat="1" applyFont="1" applyFill="1" applyBorder="1" applyAlignment="1">
      <alignment horizontal="right" vertical="center"/>
    </xf>
    <xf numFmtId="3" fontId="36" fillId="0" borderId="6" xfId="7" applyNumberFormat="1" applyFont="1" applyFill="1" applyBorder="1" applyAlignment="1">
      <alignment horizontal="right" vertical="center"/>
    </xf>
    <xf numFmtId="1" fontId="36" fillId="0" borderId="6" xfId="7" applyNumberFormat="1" applyFont="1" applyFill="1" applyBorder="1" applyAlignment="1">
      <alignment horizontal="right" vertical="center" wrapText="1"/>
    </xf>
    <xf numFmtId="0" fontId="33" fillId="0" borderId="6" xfId="7" applyFont="1" applyBorder="1" applyAlignment="1">
      <alignment horizontal="left" vertical="center"/>
    </xf>
    <xf numFmtId="0" fontId="33" fillId="0" borderId="6" xfId="7" applyFont="1" applyBorder="1" applyAlignment="1">
      <alignment horizontal="left" vertical="center" wrapText="1"/>
    </xf>
    <xf numFmtId="4" fontId="35" fillId="0" borderId="6" xfId="7" applyNumberFormat="1" applyFont="1" applyFill="1" applyBorder="1" applyAlignment="1" applyProtection="1">
      <alignment horizontal="right" vertical="top" shrinkToFit="1"/>
      <protection locked="0"/>
    </xf>
    <xf numFmtId="4" fontId="35" fillId="0" borderId="6" xfId="7" applyNumberFormat="1" applyFont="1" applyFill="1" applyBorder="1" applyAlignment="1" applyProtection="1">
      <alignment horizontal="right" vertical="center" shrinkToFit="1"/>
      <protection locked="0"/>
    </xf>
    <xf numFmtId="3" fontId="34" fillId="0" borderId="6" xfId="7" applyNumberFormat="1" applyFont="1" applyFill="1" applyBorder="1" applyAlignment="1">
      <alignment horizontal="right" vertical="center"/>
    </xf>
    <xf numFmtId="1" fontId="34" fillId="0" borderId="6" xfId="7" applyNumberFormat="1" applyFont="1" applyFill="1" applyBorder="1" applyAlignment="1">
      <alignment horizontal="right" vertical="center" wrapText="1"/>
    </xf>
    <xf numFmtId="0" fontId="37" fillId="4" borderId="6" xfId="7" applyFont="1" applyFill="1" applyBorder="1" applyAlignment="1">
      <alignment horizontal="left" vertical="center"/>
    </xf>
    <xf numFmtId="0" fontId="37" fillId="4" borderId="6" xfId="8" applyFont="1" applyFill="1" applyBorder="1" applyAlignment="1">
      <alignment horizontal="left" vertical="center" wrapText="1"/>
    </xf>
    <xf numFmtId="0" fontId="34" fillId="0" borderId="6" xfId="8" applyFont="1" applyFill="1" applyBorder="1" applyAlignment="1">
      <alignment horizontal="left" vertical="center" wrapText="1"/>
    </xf>
    <xf numFmtId="0" fontId="36" fillId="4" borderId="6" xfId="7" applyFont="1" applyFill="1" applyBorder="1" applyAlignment="1">
      <alignment horizontal="left" vertical="center"/>
    </xf>
    <xf numFmtId="0" fontId="37" fillId="4" borderId="6" xfId="7" quotePrefix="1" applyFont="1" applyFill="1" applyBorder="1" applyAlignment="1">
      <alignment horizontal="left" vertical="center" wrapText="1"/>
    </xf>
    <xf numFmtId="4" fontId="70" fillId="4" borderId="6" xfId="7" applyNumberFormat="1" applyFont="1" applyFill="1" applyBorder="1" applyAlignment="1" applyProtection="1">
      <alignment horizontal="right" vertical="center" shrinkToFit="1"/>
      <protection locked="0"/>
    </xf>
    <xf numFmtId="3" fontId="36" fillId="4" borderId="6" xfId="7" applyNumberFormat="1" applyFont="1" applyFill="1" applyBorder="1" applyAlignment="1">
      <alignment horizontal="right" vertical="center"/>
    </xf>
    <xf numFmtId="1" fontId="36" fillId="4" borderId="6" xfId="7" applyNumberFormat="1" applyFont="1" applyFill="1" applyBorder="1" applyAlignment="1">
      <alignment horizontal="right" vertical="center" wrapText="1"/>
    </xf>
    <xf numFmtId="3" fontId="37" fillId="4" borderId="6" xfId="7" applyNumberFormat="1" applyFont="1" applyFill="1" applyBorder="1" applyAlignment="1">
      <alignment horizontal="right" vertical="center"/>
    </xf>
    <xf numFmtId="1" fontId="37" fillId="4" borderId="6" xfId="7" applyNumberFormat="1" applyFont="1" applyFill="1" applyBorder="1" applyAlignment="1">
      <alignment horizontal="right" vertical="center" wrapText="1"/>
    </xf>
    <xf numFmtId="0" fontId="34" fillId="0" borderId="6" xfId="7" quotePrefix="1" applyFont="1" applyFill="1" applyBorder="1" applyAlignment="1">
      <alignment horizontal="left" vertical="center" wrapText="1"/>
    </xf>
    <xf numFmtId="3" fontId="71" fillId="4" borderId="6" xfId="7" applyNumberFormat="1" applyFont="1" applyFill="1" applyBorder="1" applyAlignment="1">
      <alignment horizontal="right" vertical="center"/>
    </xf>
    <xf numFmtId="1" fontId="71" fillId="4" borderId="6" xfId="7" applyNumberFormat="1" applyFont="1" applyFill="1" applyBorder="1" applyAlignment="1">
      <alignment horizontal="right" vertical="center" wrapText="1"/>
    </xf>
    <xf numFmtId="4" fontId="72" fillId="2" borderId="11" xfId="0" applyNumberFormat="1" applyFont="1" applyFill="1" applyBorder="1" applyAlignment="1">
      <alignment vertical="center" wrapText="1"/>
    </xf>
    <xf numFmtId="4" fontId="73" fillId="2" borderId="11" xfId="0" applyNumberFormat="1" applyFont="1" applyFill="1" applyBorder="1" applyAlignment="1">
      <alignment vertical="center" wrapText="1"/>
    </xf>
    <xf numFmtId="4" fontId="73" fillId="2" borderId="11" xfId="0" applyNumberFormat="1" applyFont="1" applyFill="1" applyBorder="1" applyAlignment="1">
      <alignment horizontal="right" vertical="center" wrapText="1"/>
    </xf>
    <xf numFmtId="4" fontId="50" fillId="0" borderId="11" xfId="6" applyNumberFormat="1" applyFont="1" applyBorder="1" applyAlignment="1">
      <alignment vertical="center"/>
    </xf>
    <xf numFmtId="4" fontId="50" fillId="0" borderId="11" xfId="6" applyNumberFormat="1" applyFont="1" applyBorder="1" applyAlignment="1">
      <alignment horizontal="right" vertical="center"/>
    </xf>
    <xf numFmtId="4" fontId="50" fillId="3" borderId="11" xfId="1" applyNumberFormat="1" applyFont="1" applyFill="1" applyBorder="1" applyAlignment="1">
      <alignment horizontal="right" vertical="center" wrapText="1"/>
    </xf>
    <xf numFmtId="4" fontId="50" fillId="3" borderId="11" xfId="1" applyNumberFormat="1" applyFont="1" applyFill="1" applyBorder="1" applyAlignment="1">
      <alignment horizontal="right" vertical="center"/>
    </xf>
    <xf numFmtId="0" fontId="58" fillId="12" borderId="3" xfId="0" applyFont="1" applyFill="1" applyBorder="1" applyAlignment="1">
      <alignment horizontal="left" wrapText="1" indent="5"/>
    </xf>
    <xf numFmtId="4" fontId="44" fillId="12" borderId="3" xfId="0" applyNumberFormat="1" applyFont="1" applyFill="1" applyBorder="1" applyAlignment="1">
      <alignment horizontal="right" wrapText="1" indent="1"/>
    </xf>
    <xf numFmtId="4" fontId="58" fillId="12" borderId="3" xfId="0" applyNumberFormat="1" applyFont="1" applyFill="1" applyBorder="1" applyAlignment="1">
      <alignment horizontal="right" wrapText="1" indent="1"/>
    </xf>
    <xf numFmtId="0" fontId="58" fillId="10" borderId="3" xfId="0" applyFont="1" applyFill="1" applyBorder="1" applyAlignment="1">
      <alignment horizontal="left" vertical="top" wrapText="1"/>
    </xf>
    <xf numFmtId="4" fontId="58" fillId="10" borderId="3" xfId="0" applyNumberFormat="1" applyFont="1" applyFill="1" applyBorder="1" applyAlignment="1">
      <alignment horizontal="right" vertical="center" wrapText="1"/>
    </xf>
    <xf numFmtId="3" fontId="26" fillId="0" borderId="0" xfId="7" applyNumberFormat="1" applyFont="1" applyAlignment="1">
      <alignment horizontal="center"/>
    </xf>
    <xf numFmtId="0" fontId="74" fillId="0" borderId="0" xfId="7" applyNumberFormat="1" applyFont="1" applyAlignment="1">
      <alignment wrapText="1"/>
    </xf>
    <xf numFmtId="4" fontId="48" fillId="0" borderId="0" xfId="12" applyNumberFormat="1" applyFont="1" applyFill="1" applyBorder="1" applyAlignment="1">
      <alignment horizontal="right" wrapText="1"/>
    </xf>
    <xf numFmtId="4" fontId="49" fillId="0" borderId="0" xfId="12" applyNumberFormat="1" applyFont="1" applyFill="1" applyBorder="1" applyAlignment="1">
      <alignment horizontal="right" wrapText="1"/>
    </xf>
    <xf numFmtId="0" fontId="47" fillId="0" borderId="0" xfId="11" applyFont="1" applyFill="1" applyBorder="1" applyAlignment="1">
      <alignment horizontal="left" wrapText="1"/>
    </xf>
    <xf numFmtId="3" fontId="50" fillId="0" borderId="0" xfId="12" applyNumberFormat="1" applyFont="1" applyFill="1" applyBorder="1" applyAlignment="1">
      <alignment horizontal="right" wrapText="1"/>
    </xf>
    <xf numFmtId="0" fontId="51" fillId="0" borderId="0" xfId="11" applyFont="1" applyFill="1" applyBorder="1" applyAlignment="1">
      <alignment horizontal="center" wrapText="1"/>
    </xf>
    <xf numFmtId="0" fontId="51" fillId="0" borderId="0" xfId="11" applyFont="1" applyFill="1" applyBorder="1" applyAlignment="1">
      <alignment wrapText="1"/>
    </xf>
    <xf numFmtId="4" fontId="50" fillId="0" borderId="0" xfId="12" applyNumberFormat="1" applyFont="1" applyFill="1" applyBorder="1" applyAlignment="1">
      <alignment horizontal="right" wrapText="1"/>
    </xf>
    <xf numFmtId="0" fontId="49" fillId="0" borderId="0" xfId="11" applyFont="1" applyFill="1" applyBorder="1" applyAlignment="1">
      <alignment wrapText="1"/>
    </xf>
    <xf numFmtId="4" fontId="52" fillId="0" borderId="0" xfId="12" applyNumberFormat="1" applyFont="1" applyFill="1" applyBorder="1" applyAlignment="1">
      <alignment horizontal="right" wrapText="1"/>
    </xf>
    <xf numFmtId="0" fontId="25" fillId="0" borderId="0" xfId="7" applyNumberFormat="1" applyFont="1" applyFill="1" applyBorder="1" applyAlignment="1">
      <alignment horizontal="center"/>
    </xf>
    <xf numFmtId="0" fontId="51" fillId="0" borderId="0" xfId="11" applyFont="1" applyFill="1" applyBorder="1" applyAlignment="1">
      <alignment horizontal="right" wrapText="1"/>
    </xf>
    <xf numFmtId="4" fontId="41" fillId="0" borderId="6" xfId="7" applyNumberFormat="1" applyFont="1" applyBorder="1" applyAlignment="1">
      <alignment horizontal="right" vertical="center" wrapText="1"/>
    </xf>
    <xf numFmtId="4" fontId="42" fillId="0" borderId="24" xfId="7" quotePrefix="1" applyNumberFormat="1" applyFont="1" applyBorder="1" applyAlignment="1">
      <alignment horizontal="right" vertical="center" wrapText="1"/>
    </xf>
    <xf numFmtId="4" fontId="42" fillId="0" borderId="27" xfId="7" quotePrefix="1" applyNumberFormat="1" applyFont="1" applyBorder="1" applyAlignment="1">
      <alignment horizontal="right" vertical="center" wrapText="1"/>
    </xf>
    <xf numFmtId="4" fontId="32" fillId="4" borderId="16" xfId="7" applyNumberFormat="1" applyFont="1" applyFill="1" applyBorder="1" applyAlignment="1">
      <alignment horizontal="right" vertical="center" wrapText="1"/>
    </xf>
    <xf numFmtId="4" fontId="36" fillId="5" borderId="19" xfId="7" applyNumberFormat="1" applyFont="1" applyFill="1" applyBorder="1" applyAlignment="1">
      <alignment horizontal="right" vertical="center" wrapText="1"/>
    </xf>
    <xf numFmtId="4" fontId="34" fillId="0" borderId="19" xfId="7" applyNumberFormat="1" applyFont="1" applyBorder="1" applyAlignment="1">
      <alignment horizontal="right" vertical="center" wrapText="1"/>
    </xf>
    <xf numFmtId="4" fontId="34" fillId="5" borderId="19" xfId="7" applyNumberFormat="1" applyFont="1" applyFill="1" applyBorder="1" applyAlignment="1">
      <alignment horizontal="right" vertical="center" wrapText="1"/>
    </xf>
    <xf numFmtId="4" fontId="36" fillId="4" borderId="19" xfId="7" applyNumberFormat="1" applyFont="1" applyFill="1" applyBorder="1" applyAlignment="1">
      <alignment horizontal="right" vertical="center" wrapText="1"/>
    </xf>
    <xf numFmtId="4" fontId="34" fillId="4" borderId="18" xfId="7" applyNumberFormat="1" applyFont="1" applyFill="1" applyBorder="1" applyAlignment="1">
      <alignment horizontal="right" vertical="center"/>
    </xf>
    <xf numFmtId="4" fontId="34" fillId="4" borderId="19" xfId="7" applyNumberFormat="1" applyFont="1" applyFill="1" applyBorder="1" applyAlignment="1">
      <alignment horizontal="right" vertical="center" wrapText="1"/>
    </xf>
    <xf numFmtId="4" fontId="34" fillId="0" borderId="22" xfId="7" applyNumberFormat="1" applyFont="1" applyBorder="1" applyAlignment="1">
      <alignment horizontal="right" vertical="center" wrapText="1"/>
    </xf>
    <xf numFmtId="0" fontId="28" fillId="4" borderId="23" xfId="7" applyFont="1" applyFill="1" applyBorder="1" applyAlignment="1">
      <alignment horizontal="left" vertical="center"/>
    </xf>
    <xf numFmtId="0" fontId="28" fillId="4" borderId="0" xfId="7" applyFont="1" applyFill="1" applyBorder="1" applyAlignment="1">
      <alignment horizontal="left" vertical="center" wrapText="1"/>
    </xf>
    <xf numFmtId="4" fontId="32" fillId="4" borderId="0" xfId="7" applyNumberFormat="1" applyFont="1" applyFill="1" applyBorder="1" applyAlignment="1">
      <alignment horizontal="right" vertical="center"/>
    </xf>
    <xf numFmtId="4" fontId="28" fillId="4" borderId="0" xfId="7" applyNumberFormat="1" applyFont="1" applyFill="1" applyBorder="1" applyAlignment="1">
      <alignment horizontal="right" vertical="center"/>
    </xf>
    <xf numFmtId="4" fontId="28" fillId="4" borderId="38" xfId="7" applyNumberFormat="1" applyFont="1" applyFill="1" applyBorder="1" applyAlignment="1">
      <alignment horizontal="right" vertical="center"/>
    </xf>
    <xf numFmtId="4" fontId="34" fillId="3" borderId="0" xfId="7" applyNumberFormat="1" applyFont="1" applyFill="1" applyBorder="1" applyAlignment="1">
      <alignment horizontal="right" vertical="center"/>
    </xf>
    <xf numFmtId="4" fontId="34" fillId="3" borderId="38" xfId="7" applyNumberFormat="1" applyFont="1" applyFill="1" applyBorder="1" applyAlignment="1">
      <alignment horizontal="right" vertical="center"/>
    </xf>
    <xf numFmtId="0" fontId="34" fillId="0" borderId="0" xfId="8" applyFont="1" applyFill="1" applyBorder="1" applyAlignment="1">
      <alignment horizontal="left" vertical="center" wrapText="1"/>
    </xf>
    <xf numFmtId="4" fontId="35" fillId="0" borderId="0" xfId="7" applyNumberFormat="1" applyFont="1" applyFill="1" applyBorder="1" applyAlignment="1" applyProtection="1">
      <alignment horizontal="right" vertical="top" shrinkToFit="1"/>
      <protection locked="0"/>
    </xf>
    <xf numFmtId="0" fontId="36" fillId="4" borderId="23" xfId="7" applyFont="1" applyFill="1" applyBorder="1" applyAlignment="1">
      <alignment horizontal="left" vertical="center"/>
    </xf>
    <xf numFmtId="0" fontId="36" fillId="4" borderId="0" xfId="7" quotePrefix="1" applyFont="1" applyFill="1" applyBorder="1" applyAlignment="1">
      <alignment horizontal="left" vertical="center" wrapText="1"/>
    </xf>
    <xf numFmtId="4" fontId="37" fillId="4" borderId="0" xfId="7" applyNumberFormat="1" applyFont="1" applyFill="1" applyBorder="1" applyAlignment="1">
      <alignment horizontal="right" vertical="center" wrapText="1"/>
    </xf>
    <xf numFmtId="4" fontId="36" fillId="4" borderId="0" xfId="7" applyNumberFormat="1" applyFont="1" applyFill="1" applyBorder="1" applyAlignment="1">
      <alignment horizontal="right" vertical="center"/>
    </xf>
    <xf numFmtId="4" fontId="36" fillId="4" borderId="38" xfId="7" applyNumberFormat="1" applyFont="1" applyFill="1" applyBorder="1" applyAlignment="1">
      <alignment horizontal="right" vertical="center"/>
    </xf>
    <xf numFmtId="0" fontId="34" fillId="0" borderId="23" xfId="7" applyFont="1" applyFill="1" applyBorder="1" applyAlignment="1">
      <alignment horizontal="left" vertical="center"/>
    </xf>
    <xf numFmtId="4" fontId="34" fillId="0" borderId="0" xfId="7" applyNumberFormat="1" applyFont="1" applyFill="1" applyBorder="1" applyAlignment="1">
      <alignment horizontal="right" vertical="center" wrapText="1"/>
    </xf>
    <xf numFmtId="4" fontId="34" fillId="0" borderId="0" xfId="7" applyNumberFormat="1" applyFont="1" applyFill="1" applyBorder="1" applyAlignment="1">
      <alignment horizontal="right" vertical="center"/>
    </xf>
    <xf numFmtId="4" fontId="36" fillId="0" borderId="38" xfId="7" applyNumberFormat="1" applyFont="1" applyFill="1" applyBorder="1" applyAlignment="1">
      <alignment horizontal="right" vertical="center"/>
    </xf>
    <xf numFmtId="0" fontId="34" fillId="0" borderId="23" xfId="7" applyFont="1" applyBorder="1" applyAlignment="1">
      <alignment horizontal="left" vertical="center"/>
    </xf>
    <xf numFmtId="4" fontId="34" fillId="0" borderId="0" xfId="7" applyNumberFormat="1" applyFont="1" applyBorder="1" applyAlignment="1">
      <alignment horizontal="right" vertical="center"/>
    </xf>
    <xf numFmtId="0" fontId="36" fillId="4" borderId="0" xfId="8" applyFont="1" applyFill="1" applyBorder="1" applyAlignment="1">
      <alignment horizontal="left" vertical="center" wrapText="1"/>
    </xf>
    <xf numFmtId="0" fontId="34" fillId="0" borderId="0" xfId="7" quotePrefix="1" applyFont="1" applyFill="1" applyBorder="1" applyAlignment="1">
      <alignment horizontal="left" vertical="center" wrapText="1"/>
    </xf>
    <xf numFmtId="0" fontId="34" fillId="0" borderId="0" xfId="7" quotePrefix="1" applyFont="1" applyBorder="1" applyAlignment="1">
      <alignment horizontal="left" vertical="center" wrapText="1"/>
    </xf>
    <xf numFmtId="4" fontId="33" fillId="0" borderId="38" xfId="7" applyNumberFormat="1" applyFont="1" applyBorder="1" applyAlignment="1">
      <alignment horizontal="right" vertical="center"/>
    </xf>
    <xf numFmtId="0" fontId="34" fillId="0" borderId="0" xfId="7" applyFont="1" applyBorder="1" applyAlignment="1">
      <alignment horizontal="left" vertical="center" wrapText="1"/>
    </xf>
    <xf numFmtId="0" fontId="36" fillId="4" borderId="0" xfId="7" applyFont="1" applyFill="1" applyBorder="1" applyAlignment="1">
      <alignment horizontal="left" vertical="center" wrapText="1"/>
    </xf>
    <xf numFmtId="4" fontId="37" fillId="4" borderId="0" xfId="7" applyNumberFormat="1" applyFont="1" applyFill="1" applyBorder="1" applyAlignment="1">
      <alignment horizontal="right" vertical="center"/>
    </xf>
    <xf numFmtId="0" fontId="38" fillId="0" borderId="0" xfId="8" applyFont="1" applyFill="1" applyBorder="1" applyAlignment="1">
      <alignment horizontal="left" vertical="center" wrapText="1"/>
    </xf>
    <xf numFmtId="0" fontId="33" fillId="0" borderId="32" xfId="7" applyFont="1" applyBorder="1" applyAlignment="1">
      <alignment horizontal="left" vertical="center"/>
    </xf>
    <xf numFmtId="0" fontId="33" fillId="0" borderId="8" xfId="7" applyFont="1" applyBorder="1" applyAlignment="1">
      <alignment horizontal="left" vertical="center" wrapText="1"/>
    </xf>
    <xf numFmtId="4" fontId="33" fillId="0" borderId="8" xfId="7" applyNumberFormat="1" applyFont="1" applyBorder="1" applyAlignment="1">
      <alignment horizontal="right" vertical="center"/>
    </xf>
    <xf numFmtId="4" fontId="35" fillId="0" borderId="8" xfId="7" applyNumberFormat="1" applyFont="1" applyFill="1" applyBorder="1" applyAlignment="1" applyProtection="1">
      <alignment horizontal="right" vertical="center" shrinkToFit="1"/>
      <protection locked="0"/>
    </xf>
    <xf numFmtId="4" fontId="33" fillId="0" borderId="33" xfId="7" applyNumberFormat="1" applyFont="1" applyBorder="1" applyAlignment="1">
      <alignment horizontal="right" vertical="center"/>
    </xf>
    <xf numFmtId="0" fontId="42" fillId="0" borderId="6" xfId="7" quotePrefix="1" applyNumberFormat="1" applyFont="1" applyBorder="1" applyAlignment="1">
      <alignment horizontal="left" vertical="center" wrapText="1"/>
    </xf>
    <xf numFmtId="4" fontId="37" fillId="0" borderId="6" xfId="7" applyNumberFormat="1" applyFont="1" applyBorder="1" applyAlignment="1">
      <alignment horizontal="right" vertical="center" wrapText="1"/>
    </xf>
    <xf numFmtId="4" fontId="29" fillId="0" borderId="6" xfId="7" quotePrefix="1" applyNumberFormat="1" applyFont="1" applyBorder="1" applyAlignment="1">
      <alignment horizontal="right" vertical="center" wrapText="1"/>
    </xf>
    <xf numFmtId="0" fontId="47" fillId="0" borderId="0" xfId="11" applyFont="1" applyBorder="1" applyAlignment="1">
      <alignment horizontal="left" wrapText="1"/>
    </xf>
    <xf numFmtId="4" fontId="34" fillId="0" borderId="0" xfId="7" applyNumberFormat="1" applyFont="1" applyFill="1" applyBorder="1" applyAlignment="1">
      <alignment horizontal="center" vertical="center"/>
    </xf>
    <xf numFmtId="4" fontId="34" fillId="0" borderId="8" xfId="7" applyNumberFormat="1" applyFont="1" applyFill="1" applyBorder="1" applyAlignment="1">
      <alignment horizontal="right" vertical="center"/>
    </xf>
    <xf numFmtId="0" fontId="30" fillId="0" borderId="0" xfId="7" applyNumberFormat="1" applyFont="1" applyBorder="1" applyAlignment="1">
      <alignment horizontal="center" vertical="center" wrapText="1"/>
    </xf>
    <xf numFmtId="3" fontId="30" fillId="0" borderId="0" xfId="7" quotePrefix="1" applyNumberFormat="1" applyFont="1" applyBorder="1" applyAlignment="1">
      <alignment horizontal="center" vertical="center" wrapText="1"/>
    </xf>
    <xf numFmtId="1" fontId="29" fillId="0" borderId="0" xfId="7" quotePrefix="1" applyNumberFormat="1" applyFont="1" applyBorder="1" applyAlignment="1">
      <alignment horizontal="center" vertical="center" wrapText="1"/>
    </xf>
    <xf numFmtId="4" fontId="74" fillId="0" borderId="0" xfId="7" quotePrefix="1" applyNumberFormat="1" applyFont="1" applyBorder="1" applyAlignment="1">
      <alignment horizontal="center" vertical="center" wrapText="1"/>
    </xf>
    <xf numFmtId="4" fontId="74" fillId="0" borderId="0" xfId="7" applyNumberFormat="1" applyFont="1" applyBorder="1" applyAlignment="1">
      <alignment horizontal="center" vertical="center" wrapText="1"/>
    </xf>
    <xf numFmtId="0" fontId="29" fillId="0" borderId="0" xfId="7" quotePrefix="1" applyNumberFormat="1" applyFont="1" applyBorder="1" applyAlignment="1">
      <alignment horizontal="center" vertical="center" wrapText="1"/>
    </xf>
    <xf numFmtId="0" fontId="61" fillId="0" borderId="0" xfId="7" quotePrefix="1" applyNumberFormat="1" applyFont="1" applyBorder="1" applyAlignment="1">
      <alignment horizontal="center" vertical="center" wrapText="1"/>
    </xf>
    <xf numFmtId="3" fontId="31" fillId="0" borderId="0" xfId="7" applyNumberFormat="1" applyFont="1" applyBorder="1"/>
    <xf numFmtId="4" fontId="40" fillId="0" borderId="0" xfId="7" quotePrefix="1" applyNumberFormat="1" applyFont="1" applyBorder="1" applyAlignment="1">
      <alignment horizontal="right" vertical="center"/>
    </xf>
    <xf numFmtId="0" fontId="51" fillId="0" borderId="0" xfId="11" applyFont="1" applyBorder="1" applyAlignment="1">
      <alignment horizontal="center" wrapText="1"/>
    </xf>
    <xf numFmtId="0" fontId="51" fillId="0" borderId="0" xfId="11" applyFont="1" applyBorder="1" applyAlignment="1">
      <alignment wrapText="1"/>
    </xf>
    <xf numFmtId="4" fontId="50" fillId="0" borderId="0" xfId="12" applyNumberFormat="1" applyFont="1" applyBorder="1" applyAlignment="1">
      <alignment horizontal="right" wrapText="1"/>
    </xf>
    <xf numFmtId="0" fontId="49" fillId="0" borderId="0" xfId="11" applyFont="1" applyBorder="1" applyAlignment="1">
      <alignment wrapText="1"/>
    </xf>
    <xf numFmtId="4" fontId="52" fillId="0" borderId="0" xfId="12" applyNumberFormat="1" applyFont="1" applyBorder="1" applyAlignment="1">
      <alignment horizontal="right" wrapText="1"/>
    </xf>
    <xf numFmtId="0" fontId="25" fillId="0" borderId="0" xfId="7" applyNumberFormat="1" applyFont="1" applyBorder="1" applyAlignment="1">
      <alignment horizontal="center"/>
    </xf>
    <xf numFmtId="0" fontId="51" fillId="0" borderId="0" xfId="11" applyFont="1" applyBorder="1" applyAlignment="1">
      <alignment horizontal="right" wrapText="1"/>
    </xf>
    <xf numFmtId="4" fontId="71" fillId="0" borderId="0" xfId="7" applyNumberFormat="1" applyFont="1" applyFill="1" applyBorder="1" applyAlignment="1">
      <alignment horizontal="right" vertical="center"/>
    </xf>
    <xf numFmtId="0" fontId="75" fillId="0" borderId="0" xfId="14" applyFont="1" applyAlignment="1">
      <alignment horizontal="left" indent="1"/>
    </xf>
    <xf numFmtId="0" fontId="76" fillId="0" borderId="0" xfId="14" applyFont="1" applyAlignment="1">
      <alignment horizontal="left" indent="1"/>
    </xf>
    <xf numFmtId="0" fontId="77" fillId="0" borderId="0" xfId="14" applyFont="1" applyAlignment="1">
      <alignment horizontal="left" indent="1"/>
    </xf>
    <xf numFmtId="0" fontId="21" fillId="0" borderId="0" xfId="14" applyFont="1" applyAlignment="1">
      <alignment horizontal="left" indent="1"/>
    </xf>
    <xf numFmtId="0" fontId="78" fillId="0" borderId="0" xfId="14" applyFont="1"/>
    <xf numFmtId="4" fontId="79" fillId="3" borderId="30" xfId="14" applyNumberFormat="1" applyFont="1" applyFill="1" applyBorder="1" applyAlignment="1">
      <alignment horizontal="right" wrapText="1"/>
    </xf>
    <xf numFmtId="4" fontId="79" fillId="3" borderId="3" xfId="14" applyNumberFormat="1" applyFont="1" applyFill="1" applyBorder="1" applyAlignment="1">
      <alignment horizontal="right" wrapText="1"/>
    </xf>
    <xf numFmtId="0" fontId="79" fillId="3" borderId="9" xfId="14" applyFont="1" applyFill="1" applyBorder="1" applyAlignment="1">
      <alignment wrapText="1"/>
    </xf>
    <xf numFmtId="0" fontId="80" fillId="3" borderId="0" xfId="14" applyFont="1" applyFill="1"/>
    <xf numFmtId="0" fontId="79" fillId="3" borderId="39" xfId="14" applyFont="1" applyFill="1" applyBorder="1" applyAlignment="1">
      <alignment wrapText="1"/>
    </xf>
    <xf numFmtId="0" fontId="81" fillId="0" borderId="0" xfId="14" applyFont="1" applyFill="1"/>
    <xf numFmtId="4" fontId="82" fillId="10" borderId="6" xfId="14" applyNumberFormat="1" applyFont="1" applyFill="1" applyBorder="1" applyAlignment="1">
      <alignment horizontal="right" wrapText="1"/>
    </xf>
    <xf numFmtId="0" fontId="82" fillId="10" borderId="39" xfId="14" applyFont="1" applyFill="1" applyBorder="1" applyAlignment="1">
      <alignment horizontal="center" vertical="center" wrapText="1"/>
    </xf>
    <xf numFmtId="0" fontId="75" fillId="0" borderId="0" xfId="14" applyFont="1" applyFill="1" applyAlignment="1">
      <alignment horizontal="left" indent="1"/>
    </xf>
    <xf numFmtId="0" fontId="75" fillId="0" borderId="40" xfId="14" applyFont="1" applyFill="1" applyBorder="1" applyAlignment="1">
      <alignment horizontal="left" indent="1"/>
    </xf>
    <xf numFmtId="0" fontId="75" fillId="0" borderId="0" xfId="14" applyFont="1" applyFill="1" applyAlignment="1">
      <alignment horizontal="left"/>
    </xf>
    <xf numFmtId="0" fontId="85" fillId="0" borderId="6" xfId="14" applyFont="1" applyBorder="1" applyAlignment="1">
      <alignment horizontal="center" vertical="center" wrapText="1" indent="1"/>
    </xf>
    <xf numFmtId="0" fontId="86" fillId="0" borderId="6" xfId="14" applyFont="1" applyBorder="1" applyAlignment="1">
      <alignment horizontal="center" vertical="center" wrapText="1" indent="1"/>
    </xf>
    <xf numFmtId="0" fontId="78" fillId="0" borderId="0" xfId="14" applyFont="1" applyAlignment="1"/>
    <xf numFmtId="4" fontId="82" fillId="13" borderId="30" xfId="14" applyNumberFormat="1" applyFont="1" applyFill="1" applyBorder="1" applyAlignment="1">
      <alignment horizontal="right" wrapText="1"/>
    </xf>
    <xf numFmtId="0" fontId="82" fillId="13" borderId="39" xfId="14" applyFont="1" applyFill="1" applyBorder="1" applyAlignment="1">
      <alignment horizontal="left" vertical="center" wrapText="1"/>
    </xf>
    <xf numFmtId="0" fontId="75" fillId="0" borderId="0" xfId="14" applyFont="1" applyFill="1" applyAlignment="1">
      <alignment horizontal="center"/>
    </xf>
    <xf numFmtId="4" fontId="79" fillId="0" borderId="5" xfId="14" applyNumberFormat="1" applyFont="1" applyFill="1" applyBorder="1" applyAlignment="1">
      <alignment horizontal="right"/>
    </xf>
    <xf numFmtId="0" fontId="58" fillId="0" borderId="8" xfId="14" applyFont="1" applyFill="1" applyBorder="1" applyAlignment="1">
      <alignment horizontal="left" vertical="center" wrapText="1"/>
    </xf>
    <xf numFmtId="4" fontId="79" fillId="10" borderId="6" xfId="14" applyNumberFormat="1" applyFont="1" applyFill="1" applyBorder="1" applyAlignment="1">
      <alignment horizontal="right"/>
    </xf>
    <xf numFmtId="0" fontId="58" fillId="10" borderId="10" xfId="14" applyFont="1" applyFill="1" applyBorder="1" applyAlignment="1">
      <alignment horizontal="left" vertical="center" wrapText="1"/>
    </xf>
    <xf numFmtId="4" fontId="79" fillId="0" borderId="6" xfId="14" applyNumberFormat="1" applyFont="1" applyFill="1" applyBorder="1" applyAlignment="1">
      <alignment horizontal="right"/>
    </xf>
    <xf numFmtId="0" fontId="76" fillId="0" borderId="6" xfId="14" applyFont="1" applyFill="1" applyBorder="1" applyAlignment="1">
      <alignment horizontal="left" vertical="center"/>
    </xf>
    <xf numFmtId="4" fontId="88" fillId="0" borderId="6" xfId="14" applyNumberFormat="1" applyFont="1" applyBorder="1" applyAlignment="1">
      <alignment horizontal="right" wrapText="1"/>
    </xf>
    <xf numFmtId="4" fontId="88" fillId="0" borderId="6" xfId="16" applyNumberFormat="1" applyFont="1" applyBorder="1" applyAlignment="1">
      <alignment horizontal="right" wrapText="1"/>
    </xf>
    <xf numFmtId="0" fontId="89" fillId="0" borderId="6" xfId="14" applyFont="1" applyBorder="1" applyAlignment="1">
      <alignment vertical="center" wrapText="1"/>
    </xf>
    <xf numFmtId="0" fontId="86" fillId="10" borderId="6" xfId="14" applyFont="1" applyFill="1" applyBorder="1" applyAlignment="1">
      <alignment horizontal="center" vertical="center" wrapText="1" indent="1"/>
    </xf>
    <xf numFmtId="0" fontId="58" fillId="10" borderId="6" xfId="14" applyFont="1" applyFill="1" applyBorder="1" applyAlignment="1">
      <alignment horizontal="left" vertical="center" wrapText="1" indent="1"/>
    </xf>
    <xf numFmtId="0" fontId="90" fillId="6" borderId="0" xfId="14" applyFont="1" applyFill="1" applyAlignment="1">
      <alignment horizontal="left" vertical="center"/>
    </xf>
    <xf numFmtId="167" fontId="88" fillId="14" borderId="3" xfId="17" applyNumberFormat="1" applyFont="1" applyFill="1" applyBorder="1" applyAlignment="1">
      <alignment wrapText="1"/>
    </xf>
    <xf numFmtId="0" fontId="58" fillId="14" borderId="9" xfId="14" applyFont="1" applyFill="1" applyBorder="1" applyAlignment="1">
      <alignment horizontal="left" vertical="center" wrapText="1"/>
    </xf>
    <xf numFmtId="0" fontId="90" fillId="6" borderId="0" xfId="14" applyFont="1" applyFill="1" applyAlignment="1">
      <alignment horizontal="left" indent="1"/>
    </xf>
    <xf numFmtId="167" fontId="91" fillId="10" borderId="3" xfId="17" applyNumberFormat="1" applyFont="1" applyFill="1" applyBorder="1" applyAlignment="1">
      <alignment wrapText="1"/>
    </xf>
    <xf numFmtId="0" fontId="58" fillId="10" borderId="9" xfId="14" applyFont="1" applyFill="1" applyBorder="1" applyAlignment="1">
      <alignment horizontal="left" wrapText="1" indent="1"/>
    </xf>
    <xf numFmtId="167" fontId="88" fillId="6" borderId="3" xfId="17" applyNumberFormat="1" applyFont="1" applyFill="1" applyBorder="1" applyAlignment="1">
      <alignment wrapText="1"/>
    </xf>
    <xf numFmtId="0" fontId="90" fillId="10" borderId="42" xfId="14" applyFont="1" applyFill="1" applyBorder="1" applyAlignment="1">
      <alignment horizontal="left" wrapText="1" indent="1"/>
    </xf>
    <xf numFmtId="0" fontId="44" fillId="10" borderId="30" xfId="14" applyFont="1" applyFill="1" applyBorder="1" applyAlignment="1">
      <alignment horizontal="left" wrapText="1" indent="1"/>
    </xf>
    <xf numFmtId="0" fontId="58" fillId="10" borderId="39" xfId="14" applyFont="1" applyFill="1" applyBorder="1" applyAlignment="1">
      <alignment horizontal="left" vertical="center" wrapText="1" indent="1"/>
    </xf>
    <xf numFmtId="0" fontId="90" fillId="0" borderId="0" xfId="14" applyFont="1" applyAlignment="1">
      <alignment horizontal="left" indent="1"/>
    </xf>
    <xf numFmtId="0" fontId="84" fillId="0" borderId="0" xfId="15" applyNumberFormat="1" applyFont="1" applyFill="1" applyBorder="1" applyAlignment="1" applyProtection="1">
      <alignment horizontal="center" vertical="center" wrapText="1"/>
    </xf>
    <xf numFmtId="0" fontId="75" fillId="0" borderId="0" xfId="14" applyFont="1" applyAlignment="1">
      <alignment horizontal="left" vertical="center"/>
    </xf>
    <xf numFmtId="0" fontId="93" fillId="0" borderId="0" xfId="14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" fontId="94" fillId="6" borderId="6" xfId="0" applyNumberFormat="1" applyFont="1" applyFill="1" applyBorder="1" applyAlignment="1">
      <alignment horizontal="right" vertical="center" wrapText="1"/>
    </xf>
    <xf numFmtId="0" fontId="95" fillId="6" borderId="4" xfId="0" applyFont="1" applyFill="1" applyBorder="1" applyAlignment="1">
      <alignment horizontal="left" vertical="center" wrapText="1"/>
    </xf>
    <xf numFmtId="4" fontId="96" fillId="6" borderId="47" xfId="0" applyNumberFormat="1" applyFont="1" applyFill="1" applyBorder="1" applyAlignment="1">
      <alignment horizontal="right" vertical="center" wrapText="1"/>
    </xf>
    <xf numFmtId="4" fontId="96" fillId="6" borderId="6" xfId="0" applyNumberFormat="1" applyFont="1" applyFill="1" applyBorder="1" applyAlignment="1">
      <alignment horizontal="right" vertical="center" wrapText="1"/>
    </xf>
    <xf numFmtId="0" fontId="57" fillId="6" borderId="48" xfId="0" applyFont="1" applyFill="1" applyBorder="1" applyAlignment="1">
      <alignment horizontal="left" vertical="center" wrapText="1"/>
    </xf>
    <xf numFmtId="0" fontId="57" fillId="6" borderId="6" xfId="0" applyFont="1" applyFill="1" applyBorder="1" applyAlignment="1">
      <alignment horizontal="left" vertical="center" wrapText="1"/>
    </xf>
    <xf numFmtId="4" fontId="96" fillId="6" borderId="3" xfId="0" applyNumberFormat="1" applyFont="1" applyFill="1" applyBorder="1" applyAlignment="1">
      <alignment horizontal="right" vertical="center" wrapText="1"/>
    </xf>
    <xf numFmtId="4" fontId="94" fillId="6" borderId="3" xfId="0" applyNumberFormat="1" applyFont="1" applyFill="1" applyBorder="1" applyAlignment="1">
      <alignment horizontal="right" vertical="center" wrapText="1"/>
    </xf>
    <xf numFmtId="4" fontId="94" fillId="6" borderId="3" xfId="0" applyNumberFormat="1" applyFont="1" applyFill="1" applyBorder="1" applyAlignment="1">
      <alignment vertical="center" wrapText="1"/>
    </xf>
    <xf numFmtId="0" fontId="95" fillId="6" borderId="1" xfId="0" applyFont="1" applyFill="1" applyBorder="1" applyAlignment="1">
      <alignment horizontal="left" vertical="center" wrapText="1"/>
    </xf>
    <xf numFmtId="0" fontId="57" fillId="6" borderId="1" xfId="0" applyFont="1" applyFill="1" applyBorder="1" applyAlignment="1">
      <alignment horizontal="left" vertical="center" wrapText="1"/>
    </xf>
    <xf numFmtId="0" fontId="97" fillId="3" borderId="11" xfId="18" applyFont="1" applyFill="1" applyBorder="1" applyAlignment="1">
      <alignment horizontal="center" vertical="center" wrapText="1"/>
    </xf>
    <xf numFmtId="0" fontId="19" fillId="3" borderId="11" xfId="18" applyFont="1" applyFill="1" applyBorder="1" applyAlignment="1">
      <alignment horizontal="center" vertical="center" wrapText="1"/>
    </xf>
    <xf numFmtId="0" fontId="98" fillId="3" borderId="11" xfId="18" applyFont="1" applyFill="1" applyBorder="1" applyAlignment="1">
      <alignment horizontal="center" vertical="center" wrapText="1"/>
    </xf>
    <xf numFmtId="0" fontId="99" fillId="0" borderId="1" xfId="0" applyFont="1" applyFill="1" applyBorder="1" applyAlignment="1">
      <alignment horizontal="center" vertical="center" wrapText="1"/>
    </xf>
    <xf numFmtId="3" fontId="98" fillId="2" borderId="11" xfId="0" applyNumberFormat="1" applyFont="1" applyFill="1" applyBorder="1" applyAlignment="1">
      <alignment horizontal="center" vertical="center" wrapText="1"/>
    </xf>
    <xf numFmtId="0" fontId="100" fillId="3" borderId="11" xfId="18" applyFont="1" applyFill="1" applyBorder="1" applyAlignment="1">
      <alignment horizontal="center" vertical="center" wrapText="1"/>
    </xf>
    <xf numFmtId="0" fontId="101" fillId="3" borderId="0" xfId="18" applyFont="1" applyFill="1" applyAlignment="1">
      <alignment vertical="center" wrapText="1"/>
    </xf>
    <xf numFmtId="0" fontId="102" fillId="3" borderId="0" xfId="18" applyFont="1" applyFill="1" applyAlignment="1">
      <alignment horizontal="center" vertical="center" wrapText="1"/>
    </xf>
    <xf numFmtId="4" fontId="96" fillId="6" borderId="30" xfId="0" applyNumberFormat="1" applyFont="1" applyFill="1" applyBorder="1" applyAlignment="1">
      <alignment horizontal="right" vertical="center" wrapText="1"/>
    </xf>
    <xf numFmtId="0" fontId="91" fillId="6" borderId="28" xfId="0" applyFont="1" applyFill="1" applyBorder="1" applyAlignment="1">
      <alignment horizontal="left" vertical="center" wrapText="1"/>
    </xf>
    <xf numFmtId="0" fontId="91" fillId="6" borderId="6" xfId="0" applyFont="1" applyFill="1" applyBorder="1" applyAlignment="1">
      <alignment horizontal="left" vertical="center" wrapText="1"/>
    </xf>
    <xf numFmtId="0" fontId="88" fillId="6" borderId="1" xfId="0" applyFont="1" applyFill="1" applyBorder="1" applyAlignment="1">
      <alignment horizontal="left" vertical="center" wrapText="1"/>
    </xf>
    <xf numFmtId="0" fontId="91" fillId="6" borderId="1" xfId="0" applyFont="1" applyFill="1" applyBorder="1" applyAlignment="1">
      <alignment horizontal="left" vertical="center" wrapText="1"/>
    </xf>
    <xf numFmtId="0" fontId="56" fillId="0" borderId="0" xfId="20" applyFont="1"/>
    <xf numFmtId="0" fontId="56" fillId="0" borderId="0" xfId="20" applyFont="1" applyFill="1"/>
    <xf numFmtId="1" fontId="64" fillId="0" borderId="0" xfId="20" quotePrefix="1" applyNumberFormat="1" applyFont="1" applyFill="1" applyBorder="1" applyAlignment="1">
      <alignment horizontal="right" vertical="center"/>
    </xf>
    <xf numFmtId="4" fontId="64" fillId="0" borderId="0" xfId="20" quotePrefix="1" applyNumberFormat="1" applyFont="1" applyFill="1" applyBorder="1" applyAlignment="1">
      <alignment horizontal="right" vertical="center"/>
    </xf>
    <xf numFmtId="3" fontId="64" fillId="0" borderId="0" xfId="20" quotePrefix="1" applyNumberFormat="1" applyFont="1" applyFill="1" applyBorder="1" applyAlignment="1">
      <alignment horizontal="center" vertical="center"/>
    </xf>
    <xf numFmtId="3" fontId="63" fillId="0" borderId="0" xfId="20" quotePrefix="1" applyNumberFormat="1" applyFont="1" applyBorder="1" applyAlignment="1">
      <alignment horizontal="right" vertical="center"/>
    </xf>
    <xf numFmtId="4" fontId="63" fillId="0" borderId="0" xfId="20" quotePrefix="1" applyNumberFormat="1" applyFont="1" applyBorder="1" applyAlignment="1">
      <alignment horizontal="right" vertical="center"/>
    </xf>
    <xf numFmtId="0" fontId="65" fillId="0" borderId="0" xfId="20" applyFont="1" applyFill="1" applyBorder="1" applyAlignment="1">
      <alignment wrapText="1"/>
    </xf>
    <xf numFmtId="3" fontId="63" fillId="0" borderId="0" xfId="20" quotePrefix="1" applyNumberFormat="1" applyFont="1" applyBorder="1" applyAlignment="1">
      <alignment horizontal="left" vertical="center"/>
    </xf>
    <xf numFmtId="3" fontId="30" fillId="0" borderId="0" xfId="20" quotePrefix="1" applyNumberFormat="1" applyFont="1" applyBorder="1" applyAlignment="1">
      <alignment horizontal="center" vertical="center" wrapText="1"/>
    </xf>
    <xf numFmtId="0" fontId="30" fillId="0" borderId="0" xfId="20" applyNumberFormat="1" applyFont="1" applyBorder="1" applyAlignment="1">
      <alignment horizontal="center" vertical="center" wrapText="1"/>
    </xf>
    <xf numFmtId="0" fontId="30" fillId="0" borderId="0" xfId="20" quotePrefix="1" applyNumberFormat="1" applyFont="1" applyBorder="1" applyAlignment="1">
      <alignment horizontal="center" vertical="center" wrapText="1"/>
    </xf>
    <xf numFmtId="3" fontId="60" fillId="0" borderId="0" xfId="20" applyNumberFormat="1" applyFont="1" applyBorder="1" applyAlignment="1">
      <alignment horizontal="center" vertical="center"/>
    </xf>
    <xf numFmtId="3" fontId="21" fillId="0" borderId="1" xfId="20" applyNumberFormat="1" applyFont="1" applyBorder="1" applyAlignment="1">
      <alignment horizontal="right"/>
    </xf>
    <xf numFmtId="4" fontId="66" fillId="8" borderId="1" xfId="20" applyNumberFormat="1" applyFont="1" applyFill="1" applyBorder="1" applyAlignment="1">
      <alignment horizontal="right"/>
    </xf>
    <xf numFmtId="4" fontId="66" fillId="0" borderId="1" xfId="20" applyNumberFormat="1" applyFont="1" applyFill="1" applyBorder="1" applyAlignment="1">
      <alignment horizontal="right"/>
    </xf>
    <xf numFmtId="4" fontId="66" fillId="0" borderId="1" xfId="20" applyNumberFormat="1" applyFont="1" applyBorder="1" applyAlignment="1">
      <alignment horizontal="right"/>
    </xf>
    <xf numFmtId="4" fontId="21" fillId="0" borderId="1" xfId="20" applyNumberFormat="1" applyFont="1" applyBorder="1" applyAlignment="1">
      <alignment horizontal="right"/>
    </xf>
    <xf numFmtId="4" fontId="66" fillId="9" borderId="1" xfId="20" applyNumberFormat="1" applyFont="1" applyFill="1" applyBorder="1" applyAlignment="1">
      <alignment horizontal="right"/>
    </xf>
    <xf numFmtId="4" fontId="66" fillId="10" borderId="1" xfId="20" applyNumberFormat="1" applyFont="1" applyFill="1" applyBorder="1" applyAlignment="1">
      <alignment horizontal="right"/>
    </xf>
    <xf numFmtId="4" fontId="66" fillId="7" borderId="1" xfId="20" applyNumberFormat="1" applyFont="1" applyFill="1" applyBorder="1" applyAlignment="1">
      <alignment horizontal="right"/>
    </xf>
    <xf numFmtId="4" fontId="66" fillId="10" borderId="1" xfId="20" applyNumberFormat="1" applyFont="1" applyFill="1" applyBorder="1" applyAlignment="1">
      <alignment horizontal="right" vertical="center"/>
    </xf>
    <xf numFmtId="4" fontId="21" fillId="8" borderId="1" xfId="20" applyNumberFormat="1" applyFont="1" applyFill="1" applyBorder="1" applyAlignment="1">
      <alignment horizontal="right"/>
    </xf>
    <xf numFmtId="0" fontId="94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4" fontId="21" fillId="0" borderId="1" xfId="20" applyNumberFormat="1" applyFont="1" applyFill="1" applyBorder="1" applyAlignment="1">
      <alignment horizontal="right"/>
    </xf>
    <xf numFmtId="3" fontId="66" fillId="8" borderId="1" xfId="20" applyNumberFormat="1" applyFont="1" applyFill="1" applyBorder="1" applyAlignment="1">
      <alignment horizontal="right"/>
    </xf>
    <xf numFmtId="4" fontId="66" fillId="7" borderId="1" xfId="20" applyNumberFormat="1" applyFont="1" applyFill="1" applyBorder="1" applyAlignment="1">
      <alignment horizontal="right" vertical="center"/>
    </xf>
    <xf numFmtId="0" fontId="58" fillId="7" borderId="3" xfId="0" applyFont="1" applyFill="1" applyBorder="1" applyAlignment="1">
      <alignment horizontal="center" vertical="center" wrapText="1"/>
    </xf>
    <xf numFmtId="3" fontId="66" fillId="0" borderId="1" xfId="20" applyNumberFormat="1" applyFont="1" applyBorder="1" applyAlignment="1">
      <alignment horizontal="right"/>
    </xf>
    <xf numFmtId="3" fontId="66" fillId="0" borderId="1" xfId="20" applyNumberFormat="1" applyFont="1" applyFill="1" applyBorder="1" applyAlignment="1">
      <alignment horizontal="right"/>
    </xf>
    <xf numFmtId="4" fontId="66" fillId="12" borderId="1" xfId="20" applyNumberFormat="1" applyFont="1" applyFill="1" applyBorder="1" applyAlignment="1">
      <alignment horizontal="right"/>
    </xf>
    <xf numFmtId="3" fontId="66" fillId="10" borderId="1" xfId="20" applyNumberFormat="1" applyFont="1" applyFill="1" applyBorder="1" applyAlignment="1">
      <alignment horizontal="right"/>
    </xf>
    <xf numFmtId="3" fontId="66" fillId="7" borderId="1" xfId="20" applyNumberFormat="1" applyFont="1" applyFill="1" applyBorder="1" applyAlignment="1">
      <alignment horizontal="right" vertical="center"/>
    </xf>
    <xf numFmtId="4" fontId="58" fillId="11" borderId="28" xfId="20" applyNumberFormat="1" applyFont="1" applyFill="1" applyBorder="1" applyAlignment="1">
      <alignment wrapText="1"/>
    </xf>
    <xf numFmtId="4" fontId="51" fillId="11" borderId="28" xfId="20" quotePrefix="1" applyNumberFormat="1" applyFont="1" applyFill="1" applyBorder="1" applyAlignment="1">
      <alignment vertical="center" wrapText="1"/>
    </xf>
    <xf numFmtId="0" fontId="58" fillId="11" borderId="28" xfId="20" applyFont="1" applyFill="1" applyBorder="1" applyAlignment="1">
      <alignment horizontal="left" wrapText="1"/>
    </xf>
    <xf numFmtId="0" fontId="56" fillId="0" borderId="0" xfId="20" applyFont="1" applyFill="1" applyBorder="1"/>
    <xf numFmtId="3" fontId="36" fillId="0" borderId="0" xfId="20" applyNumberFormat="1" applyFont="1" applyFill="1" applyBorder="1" applyAlignment="1">
      <alignment horizontal="right" vertical="center"/>
    </xf>
    <xf numFmtId="3" fontId="30" fillId="0" borderId="0" xfId="20" quotePrefix="1" applyNumberFormat="1" applyFont="1" applyFill="1" applyBorder="1" applyAlignment="1">
      <alignment horizontal="center" vertical="center" wrapText="1"/>
    </xf>
    <xf numFmtId="4" fontId="28" fillId="0" borderId="0" xfId="20" applyNumberFormat="1" applyFont="1" applyFill="1" applyBorder="1" applyAlignment="1">
      <alignment horizontal="right" vertical="center"/>
    </xf>
    <xf numFmtId="49" fontId="28" fillId="0" borderId="0" xfId="20" quotePrefix="1" applyNumberFormat="1" applyFont="1" applyFill="1" applyBorder="1" applyAlignment="1">
      <alignment vertical="center" wrapText="1"/>
    </xf>
    <xf numFmtId="3" fontId="25" fillId="0" borderId="0" xfId="20" quotePrefix="1" applyNumberFormat="1" applyFont="1" applyFill="1" applyBorder="1" applyAlignment="1">
      <alignment horizontal="center" vertical="center" wrapText="1"/>
    </xf>
    <xf numFmtId="4" fontId="33" fillId="0" borderId="0" xfId="20" applyNumberFormat="1" applyFont="1" applyFill="1" applyBorder="1" applyAlignment="1">
      <alignment horizontal="right" vertical="center"/>
    </xf>
    <xf numFmtId="0" fontId="33" fillId="0" borderId="0" xfId="20" applyFont="1" applyFill="1" applyBorder="1" applyAlignment="1">
      <alignment horizontal="left" vertical="center"/>
    </xf>
    <xf numFmtId="4" fontId="34" fillId="0" borderId="0" xfId="20" applyNumberFormat="1" applyFont="1" applyFill="1" applyBorder="1" applyAlignment="1">
      <alignment horizontal="right" vertical="center"/>
    </xf>
    <xf numFmtId="0" fontId="28" fillId="0" borderId="0" xfId="20" applyFont="1" applyFill="1" applyBorder="1" applyAlignment="1">
      <alignment horizontal="left" vertical="center"/>
    </xf>
    <xf numFmtId="3" fontId="29" fillId="0" borderId="0" xfId="20" quotePrefix="1" applyNumberFormat="1" applyFont="1" applyFill="1" applyBorder="1" applyAlignment="1">
      <alignment horizontal="center" vertical="center" wrapText="1"/>
    </xf>
    <xf numFmtId="4" fontId="29" fillId="0" borderId="0" xfId="20" quotePrefix="1" applyNumberFormat="1" applyFont="1" applyFill="1" applyBorder="1" applyAlignment="1">
      <alignment horizontal="right" vertical="center" wrapText="1"/>
    </xf>
    <xf numFmtId="4" fontId="29" fillId="0" borderId="0" xfId="20" applyNumberFormat="1" applyFont="1" applyFill="1" applyBorder="1" applyAlignment="1">
      <alignment horizontal="right" vertical="center" wrapText="1"/>
    </xf>
    <xf numFmtId="0" fontId="30" fillId="0" borderId="0" xfId="20" quotePrefix="1" applyNumberFormat="1" applyFont="1" applyFill="1" applyBorder="1" applyAlignment="1">
      <alignment horizontal="left" vertical="center" wrapText="1"/>
    </xf>
    <xf numFmtId="0" fontId="30" fillId="0" borderId="0" xfId="20" applyNumberFormat="1" applyFont="1" applyFill="1" applyBorder="1" applyAlignment="1">
      <alignment horizontal="center" vertical="center" wrapText="1"/>
    </xf>
    <xf numFmtId="0" fontId="30" fillId="0" borderId="0" xfId="20" quotePrefix="1" applyNumberFormat="1" applyFont="1" applyFill="1" applyBorder="1" applyAlignment="1">
      <alignment horizontal="center" vertical="center" wrapText="1"/>
    </xf>
    <xf numFmtId="3" fontId="25" fillId="0" borderId="0" xfId="20" applyNumberFormat="1" applyFont="1" applyAlignment="1">
      <alignment vertical="center"/>
    </xf>
    <xf numFmtId="49" fontId="25" fillId="0" borderId="0" xfId="20" applyNumberFormat="1" applyFont="1" applyFill="1" applyBorder="1" applyAlignment="1">
      <alignment horizontal="center" vertical="center"/>
    </xf>
    <xf numFmtId="49" fontId="25" fillId="0" borderId="0" xfId="20" applyNumberFormat="1" applyFont="1" applyFill="1" applyBorder="1" applyAlignment="1">
      <alignment vertical="center"/>
    </xf>
    <xf numFmtId="49" fontId="61" fillId="0" borderId="0" xfId="20" applyNumberFormat="1" applyFont="1" applyFill="1" applyBorder="1" applyAlignment="1">
      <alignment vertical="center"/>
    </xf>
    <xf numFmtId="3" fontId="28" fillId="0" borderId="0" xfId="20" applyNumberFormat="1" applyFont="1" applyFill="1" applyBorder="1" applyAlignment="1">
      <alignment horizontal="right" vertical="center"/>
    </xf>
    <xf numFmtId="3" fontId="28" fillId="0" borderId="0" xfId="20" applyNumberFormat="1" applyFont="1" applyBorder="1" applyAlignment="1">
      <alignment horizontal="right" vertical="center"/>
    </xf>
    <xf numFmtId="3" fontId="59" fillId="0" borderId="0" xfId="20" applyNumberFormat="1" applyFont="1" applyBorder="1" applyAlignment="1">
      <alignment vertical="center"/>
    </xf>
    <xf numFmtId="0" fontId="56" fillId="0" borderId="0" xfId="20" applyFont="1" applyBorder="1"/>
    <xf numFmtId="0" fontId="62" fillId="0" borderId="0" xfId="20" applyFont="1" applyBorder="1"/>
    <xf numFmtId="0" fontId="55" fillId="0" borderId="0" xfId="20" applyFont="1" applyAlignment="1">
      <alignment vertical="center" wrapText="1"/>
    </xf>
    <xf numFmtId="0" fontId="44" fillId="6" borderId="49" xfId="14" applyFont="1" applyFill="1" applyBorder="1" applyAlignment="1">
      <alignment horizontal="left" wrapText="1" indent="1"/>
    </xf>
    <xf numFmtId="0" fontId="58" fillId="10" borderId="49" xfId="14" applyFont="1" applyFill="1" applyBorder="1" applyAlignment="1">
      <alignment horizontal="left" wrapText="1" indent="1"/>
    </xf>
    <xf numFmtId="0" fontId="44" fillId="10" borderId="47" xfId="14" applyFont="1" applyFill="1" applyBorder="1" applyAlignment="1">
      <alignment horizontal="left" wrapText="1" indent="1"/>
    </xf>
    <xf numFmtId="4" fontId="104" fillId="0" borderId="6" xfId="0" applyNumberFormat="1" applyFont="1" applyBorder="1"/>
    <xf numFmtId="167" fontId="88" fillId="6" borderId="6" xfId="17" applyNumberFormat="1" applyFont="1" applyFill="1" applyBorder="1" applyAlignment="1">
      <alignment wrapText="1"/>
    </xf>
    <xf numFmtId="167" fontId="91" fillId="10" borderId="6" xfId="17" applyNumberFormat="1" applyFont="1" applyFill="1" applyBorder="1" applyAlignment="1">
      <alignment wrapText="1"/>
    </xf>
    <xf numFmtId="167" fontId="90" fillId="6" borderId="0" xfId="14" applyNumberFormat="1" applyFont="1" applyFill="1" applyAlignment="1">
      <alignment horizontal="left" vertical="center"/>
    </xf>
    <xf numFmtId="167" fontId="91" fillId="10" borderId="4" xfId="17" applyNumberFormat="1" applyFont="1" applyFill="1" applyBorder="1" applyAlignment="1">
      <alignment wrapText="1"/>
    </xf>
    <xf numFmtId="167" fontId="91" fillId="10" borderId="50" xfId="17" applyNumberFormat="1" applyFont="1" applyFill="1" applyBorder="1" applyAlignment="1">
      <alignment wrapText="1"/>
    </xf>
    <xf numFmtId="167" fontId="88" fillId="14" borderId="2" xfId="17" applyNumberFormat="1" applyFont="1" applyFill="1" applyBorder="1" applyAlignment="1">
      <alignment wrapText="1"/>
    </xf>
    <xf numFmtId="167" fontId="104" fillId="6" borderId="6" xfId="17" applyNumberFormat="1" applyFont="1" applyFill="1" applyBorder="1" applyAlignment="1">
      <alignment wrapText="1"/>
    </xf>
    <xf numFmtId="167" fontId="105" fillId="10" borderId="6" xfId="17" applyNumberFormat="1" applyFont="1" applyFill="1" applyBorder="1" applyAlignment="1">
      <alignment wrapText="1"/>
    </xf>
    <xf numFmtId="167" fontId="88" fillId="14" borderId="6" xfId="17" applyNumberFormat="1" applyFont="1" applyFill="1" applyBorder="1" applyAlignment="1">
      <alignment wrapText="1"/>
    </xf>
    <xf numFmtId="167" fontId="88" fillId="9" borderId="6" xfId="17" applyNumberFormat="1" applyFont="1" applyFill="1" applyBorder="1" applyAlignment="1">
      <alignment wrapText="1"/>
    </xf>
    <xf numFmtId="4" fontId="65" fillId="0" borderId="0" xfId="0" applyNumberFormat="1" applyFont="1"/>
    <xf numFmtId="0" fontId="44" fillId="6" borderId="3" xfId="0" applyFont="1" applyFill="1" applyBorder="1" applyAlignment="1">
      <alignment horizontal="right" wrapText="1" indent="1"/>
    </xf>
    <xf numFmtId="3" fontId="29" fillId="0" borderId="0" xfId="7" quotePrefix="1" applyNumberFormat="1" applyFont="1" applyBorder="1" applyAlignment="1">
      <alignment horizontal="center" vertical="center" wrapText="1"/>
    </xf>
    <xf numFmtId="3" fontId="29" fillId="0" borderId="0" xfId="7" quotePrefix="1" applyNumberFormat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102" fillId="3" borderId="0" xfId="18" applyFont="1" applyFill="1" applyAlignment="1">
      <alignment horizontal="center" vertical="center" wrapText="1"/>
    </xf>
    <xf numFmtId="0" fontId="90" fillId="6" borderId="0" xfId="14" applyFont="1" applyFill="1" applyBorder="1" applyAlignment="1">
      <alignment horizontal="left" indent="1"/>
    </xf>
    <xf numFmtId="167" fontId="106" fillId="6" borderId="0" xfId="17" applyNumberFormat="1" applyFont="1" applyFill="1" applyBorder="1" applyAlignment="1">
      <alignment wrapText="1"/>
    </xf>
    <xf numFmtId="0" fontId="75" fillId="0" borderId="0" xfId="14" applyFont="1" applyBorder="1" applyAlignment="1">
      <alignment horizontal="left" indent="1"/>
    </xf>
    <xf numFmtId="0" fontId="90" fillId="0" borderId="0" xfId="14" applyFont="1" applyBorder="1" applyAlignment="1">
      <alignment horizontal="left" indent="1"/>
    </xf>
    <xf numFmtId="4" fontId="35" fillId="0" borderId="0" xfId="7" applyNumberFormat="1" applyFont="1" applyFill="1" applyBorder="1" applyAlignment="1" applyProtection="1">
      <alignment horizontal="right" vertical="center" shrinkToFit="1"/>
      <protection locked="0"/>
    </xf>
    <xf numFmtId="4" fontId="60" fillId="0" borderId="24" xfId="7" quotePrefix="1" applyNumberFormat="1" applyFont="1" applyBorder="1" applyAlignment="1">
      <alignment horizontal="right" vertical="center" wrapText="1"/>
    </xf>
    <xf numFmtId="4" fontId="60" fillId="0" borderId="27" xfId="7" quotePrefix="1" applyNumberFormat="1" applyFont="1" applyBorder="1" applyAlignment="1">
      <alignment horizontal="right" vertical="center" wrapText="1"/>
    </xf>
    <xf numFmtId="4" fontId="72" fillId="2" borderId="11" xfId="0" applyNumberFormat="1" applyFont="1" applyFill="1" applyBorder="1" applyAlignment="1">
      <alignment horizontal="right" vertical="center" wrapText="1"/>
    </xf>
    <xf numFmtId="3" fontId="29" fillId="0" borderId="0" xfId="20" quotePrefix="1" applyNumberFormat="1" applyFont="1" applyBorder="1" applyAlignment="1">
      <alignment horizontal="center" vertical="center" wrapText="1"/>
    </xf>
    <xf numFmtId="3" fontId="29" fillId="0" borderId="0" xfId="20" quotePrefix="1" applyNumberFormat="1" applyFont="1" applyFill="1" applyBorder="1" applyAlignment="1">
      <alignment horizontal="center" vertical="center" wrapText="1"/>
    </xf>
    <xf numFmtId="0" fontId="44" fillId="6" borderId="6" xfId="0" applyFont="1" applyFill="1" applyBorder="1" applyAlignment="1">
      <alignment horizontal="left" wrapText="1" indent="1"/>
    </xf>
    <xf numFmtId="4" fontId="29" fillId="0" borderId="6" xfId="20" quotePrefix="1" applyNumberFormat="1" applyFont="1" applyBorder="1" applyAlignment="1">
      <alignment horizontal="right" vertical="center" wrapText="1"/>
    </xf>
    <xf numFmtId="0" fontId="29" fillId="11" borderId="29" xfId="20" applyNumberFormat="1" applyFont="1" applyFill="1" applyBorder="1" applyAlignment="1">
      <alignment horizontal="center" vertical="center" wrapText="1"/>
    </xf>
    <xf numFmtId="3" fontId="29" fillId="11" borderId="13" xfId="20" quotePrefix="1" applyNumberFormat="1" applyFont="1" applyFill="1" applyBorder="1" applyAlignment="1">
      <alignment horizontal="center" vertical="center" wrapText="1"/>
    </xf>
    <xf numFmtId="0" fontId="57" fillId="11" borderId="37" xfId="20" applyFont="1" applyFill="1" applyBorder="1" applyAlignment="1">
      <alignment horizontal="center" vertical="center" wrapText="1"/>
    </xf>
    <xf numFmtId="0" fontId="30" fillId="11" borderId="6" xfId="20" quotePrefix="1" applyNumberFormat="1" applyFont="1" applyFill="1" applyBorder="1" applyAlignment="1">
      <alignment horizontal="center" vertical="center" wrapText="1"/>
    </xf>
    <xf numFmtId="3" fontId="29" fillId="11" borderId="6" xfId="20" quotePrefix="1" applyNumberFormat="1" applyFont="1" applyFill="1" applyBorder="1" applyAlignment="1">
      <alignment horizontal="center" vertical="center" wrapText="1"/>
    </xf>
    <xf numFmtId="3" fontId="30" fillId="11" borderId="6" xfId="20" quotePrefix="1" applyNumberFormat="1" applyFont="1" applyFill="1" applyBorder="1" applyAlignment="1">
      <alignment horizontal="center" vertical="center" wrapText="1"/>
    </xf>
    <xf numFmtId="0" fontId="58" fillId="11" borderId="6" xfId="0" applyFont="1" applyFill="1" applyBorder="1" applyAlignment="1">
      <alignment horizontal="left" wrapText="1" indent="1"/>
    </xf>
    <xf numFmtId="4" fontId="29" fillId="11" borderId="6" xfId="20" quotePrefix="1" applyNumberFormat="1" applyFont="1" applyFill="1" applyBorder="1" applyAlignment="1">
      <alignment horizontal="right" vertical="center" wrapText="1"/>
    </xf>
    <xf numFmtId="4" fontId="30" fillId="11" borderId="6" xfId="20" quotePrefix="1" applyNumberFormat="1" applyFont="1" applyFill="1" applyBorder="1" applyAlignment="1">
      <alignment horizontal="right" vertical="center" wrapText="1"/>
    </xf>
    <xf numFmtId="4" fontId="30" fillId="0" borderId="6" xfId="20" quotePrefix="1" applyNumberFormat="1" applyFont="1" applyBorder="1" applyAlignment="1">
      <alignment horizontal="right" vertical="center" wrapText="1"/>
    </xf>
    <xf numFmtId="0" fontId="84" fillId="0" borderId="0" xfId="15" applyNumberFormat="1" applyFont="1" applyFill="1" applyBorder="1" applyAlignment="1" applyProtection="1">
      <alignment horizontal="center"/>
    </xf>
    <xf numFmtId="0" fontId="93" fillId="0" borderId="46" xfId="14" applyFont="1" applyBorder="1" applyAlignment="1">
      <alignment horizontal="center" vertical="center" wrapText="1"/>
    </xf>
    <xf numFmtId="0" fontId="84" fillId="15" borderId="0" xfId="15" applyNumberFormat="1" applyFont="1" applyFill="1" applyBorder="1" applyAlignment="1" applyProtection="1">
      <alignment horizontal="center" vertical="center"/>
    </xf>
    <xf numFmtId="0" fontId="84" fillId="0" borderId="45" xfId="15" applyNumberFormat="1" applyFont="1" applyFill="1" applyBorder="1" applyAlignment="1" applyProtection="1">
      <alignment horizontal="center"/>
    </xf>
    <xf numFmtId="0" fontId="84" fillId="0" borderId="44" xfId="15" applyNumberFormat="1" applyFont="1" applyFill="1" applyBorder="1" applyAlignment="1" applyProtection="1">
      <alignment horizontal="center"/>
    </xf>
    <xf numFmtId="0" fontId="84" fillId="0" borderId="43" xfId="15" applyNumberFormat="1" applyFont="1" applyFill="1" applyBorder="1" applyAlignment="1" applyProtection="1">
      <alignment horizontal="center"/>
    </xf>
    <xf numFmtId="0" fontId="84" fillId="0" borderId="5" xfId="15" applyNumberFormat="1" applyFont="1" applyFill="1" applyBorder="1" applyAlignment="1" applyProtection="1">
      <alignment horizontal="center"/>
    </xf>
    <xf numFmtId="0" fontId="84" fillId="0" borderId="8" xfId="15" applyNumberFormat="1" applyFont="1" applyFill="1" applyBorder="1" applyAlignment="1" applyProtection="1">
      <alignment horizontal="center" vertical="center"/>
    </xf>
    <xf numFmtId="4" fontId="53" fillId="6" borderId="41" xfId="14" applyNumberFormat="1" applyFont="1" applyFill="1" applyBorder="1" applyAlignment="1">
      <alignment horizontal="center"/>
    </xf>
    <xf numFmtId="0" fontId="29" fillId="0" borderId="0" xfId="7" applyNumberFormat="1" applyFont="1" applyFill="1" applyBorder="1" applyAlignment="1">
      <alignment horizontal="center" vertical="center" wrapText="1"/>
    </xf>
    <xf numFmtId="3" fontId="46" fillId="0" borderId="0" xfId="7" applyNumberFormat="1" applyFont="1" applyBorder="1" applyAlignment="1">
      <alignment horizontal="center" vertical="center"/>
    </xf>
    <xf numFmtId="0" fontId="29" fillId="0" borderId="0" xfId="7" quotePrefix="1" applyNumberFormat="1" applyFont="1" applyBorder="1" applyAlignment="1">
      <alignment horizontal="center" vertical="center" wrapText="1"/>
    </xf>
    <xf numFmtId="0" fontId="29" fillId="0" borderId="0" xfId="7" applyNumberFormat="1" applyFont="1" applyBorder="1" applyAlignment="1">
      <alignment horizontal="center" vertical="center" wrapText="1"/>
    </xf>
    <xf numFmtId="3" fontId="29" fillId="0" borderId="0" xfId="7" quotePrefix="1" applyNumberFormat="1" applyFont="1" applyBorder="1" applyAlignment="1">
      <alignment horizontal="center" vertical="center" wrapText="1"/>
    </xf>
    <xf numFmtId="3" fontId="29" fillId="0" borderId="0" xfId="7" quotePrefix="1" applyNumberFormat="1" applyFont="1" applyFill="1" applyBorder="1" applyAlignment="1">
      <alignment horizontal="center" vertical="center" wrapText="1"/>
    </xf>
    <xf numFmtId="0" fontId="30" fillId="0" borderId="0" xfId="7" quotePrefix="1" applyNumberFormat="1" applyFont="1" applyBorder="1" applyAlignment="1">
      <alignment horizontal="center" vertical="center" wrapText="1"/>
    </xf>
    <xf numFmtId="0" fontId="47" fillId="0" borderId="0" xfId="11" applyFont="1" applyFill="1" applyBorder="1" applyAlignment="1">
      <alignment horizontal="left" wrapText="1"/>
    </xf>
    <xf numFmtId="0" fontId="29" fillId="0" borderId="0" xfId="7" quotePrefix="1" applyNumberFormat="1" applyFont="1" applyFill="1" applyBorder="1" applyAlignment="1">
      <alignment horizontal="center" vertical="center" wrapText="1"/>
    </xf>
    <xf numFmtId="3" fontId="29" fillId="0" borderId="13" xfId="7" quotePrefix="1" applyNumberFormat="1" applyFont="1" applyBorder="1" applyAlignment="1">
      <alignment horizontal="center" vertical="center" wrapText="1"/>
    </xf>
    <xf numFmtId="3" fontId="29" fillId="0" borderId="12" xfId="7" quotePrefix="1" applyNumberFormat="1" applyFont="1" applyBorder="1" applyAlignment="1">
      <alignment horizontal="center" vertical="center" wrapText="1"/>
    </xf>
    <xf numFmtId="0" fontId="23" fillId="0" borderId="0" xfId="7" applyFont="1" applyAlignment="1">
      <alignment horizontal="center" vertical="center" wrapText="1"/>
    </xf>
    <xf numFmtId="0" fontId="26" fillId="0" borderId="0" xfId="7" applyFont="1" applyAlignment="1">
      <alignment horizontal="center" vertical="center" wrapText="1"/>
    </xf>
    <xf numFmtId="3" fontId="27" fillId="0" borderId="0" xfId="7" applyNumberFormat="1" applyFont="1" applyAlignment="1">
      <alignment horizontal="center" vertical="center"/>
    </xf>
    <xf numFmtId="0" fontId="29" fillId="0" borderId="26" xfId="7" quotePrefix="1" applyNumberFormat="1" applyFont="1" applyBorder="1" applyAlignment="1">
      <alignment horizontal="center" vertical="center" wrapText="1"/>
    </xf>
    <xf numFmtId="0" fontId="29" fillId="0" borderId="27" xfId="7" quotePrefix="1" applyNumberFormat="1" applyFont="1" applyBorder="1" applyAlignment="1">
      <alignment horizontal="center" vertical="center" wrapText="1"/>
    </xf>
    <xf numFmtId="0" fontId="29" fillId="0" borderId="32" xfId="7" quotePrefix="1" applyNumberFormat="1" applyFont="1" applyBorder="1" applyAlignment="1">
      <alignment horizontal="center" vertical="center" wrapText="1"/>
    </xf>
    <xf numFmtId="0" fontId="29" fillId="0" borderId="33" xfId="7" quotePrefix="1" applyNumberFormat="1" applyFont="1" applyBorder="1" applyAlignment="1">
      <alignment horizontal="center" vertical="center" wrapText="1"/>
    </xf>
    <xf numFmtId="0" fontId="30" fillId="0" borderId="13" xfId="7" quotePrefix="1" applyNumberFormat="1" applyFont="1" applyBorder="1" applyAlignment="1">
      <alignment horizontal="center" vertical="center" wrapText="1"/>
    </xf>
    <xf numFmtId="3" fontId="27" fillId="0" borderId="8" xfId="7" applyNumberFormat="1" applyFont="1" applyBorder="1" applyAlignment="1">
      <alignment horizontal="center" vertical="center"/>
    </xf>
    <xf numFmtId="3" fontId="40" fillId="0" borderId="6" xfId="7" quotePrefix="1" applyNumberFormat="1" applyFont="1" applyBorder="1" applyAlignment="1">
      <alignment horizontal="center" vertical="center"/>
    </xf>
    <xf numFmtId="3" fontId="41" fillId="0" borderId="4" xfId="7" applyNumberFormat="1" applyFont="1" applyBorder="1" applyAlignment="1">
      <alignment horizontal="center" vertical="center"/>
    </xf>
    <xf numFmtId="3" fontId="41" fillId="0" borderId="7" xfId="7" applyNumberFormat="1" applyFont="1" applyBorder="1" applyAlignment="1">
      <alignment horizontal="center" vertical="center"/>
    </xf>
    <xf numFmtId="3" fontId="42" fillId="0" borderId="13" xfId="7" quotePrefix="1" applyNumberFormat="1" applyFont="1" applyBorder="1" applyAlignment="1">
      <alignment horizontal="center" vertical="center" wrapText="1"/>
    </xf>
    <xf numFmtId="3" fontId="42" fillId="0" borderId="12" xfId="7" quotePrefix="1" applyNumberFormat="1" applyFont="1" applyBorder="1" applyAlignment="1">
      <alignment horizontal="center" vertical="center" wrapText="1"/>
    </xf>
    <xf numFmtId="0" fontId="42" fillId="0" borderId="13" xfId="7" applyNumberFormat="1" applyFont="1" applyBorder="1" applyAlignment="1">
      <alignment horizontal="center" vertical="center" wrapText="1"/>
    </xf>
    <xf numFmtId="0" fontId="42" fillId="0" borderId="12" xfId="7" applyNumberFormat="1" applyFont="1" applyBorder="1" applyAlignment="1">
      <alignment horizontal="center" vertical="center" wrapText="1"/>
    </xf>
    <xf numFmtId="0" fontId="42" fillId="0" borderId="26" xfId="7" quotePrefix="1" applyNumberFormat="1" applyFont="1" applyBorder="1" applyAlignment="1">
      <alignment horizontal="center" vertical="center" wrapText="1"/>
    </xf>
    <xf numFmtId="0" fontId="42" fillId="0" borderId="27" xfId="7" quotePrefix="1" applyNumberFormat="1" applyFont="1" applyBorder="1" applyAlignment="1">
      <alignment horizontal="center" vertical="center" wrapText="1"/>
    </xf>
    <xf numFmtId="0" fontId="42" fillId="0" borderId="32" xfId="7" quotePrefix="1" applyNumberFormat="1" applyFont="1" applyBorder="1" applyAlignment="1">
      <alignment horizontal="center" vertical="center" wrapText="1"/>
    </xf>
    <xf numFmtId="0" fontId="42" fillId="0" borderId="33" xfId="7" quotePrefix="1" applyNumberFormat="1" applyFont="1" applyBorder="1" applyAlignment="1">
      <alignment horizontal="center" vertical="center" wrapText="1"/>
    </xf>
    <xf numFmtId="0" fontId="60" fillId="0" borderId="4" xfId="7" quotePrefix="1" applyNumberFormat="1" applyFont="1" applyBorder="1" applyAlignment="1">
      <alignment horizontal="center" vertical="center" wrapText="1"/>
    </xf>
    <xf numFmtId="0" fontId="60" fillId="0" borderId="5" xfId="7" quotePrefix="1" applyNumberFormat="1" applyFont="1" applyBorder="1" applyAlignment="1">
      <alignment horizontal="center" vertical="center" wrapText="1"/>
    </xf>
    <xf numFmtId="0" fontId="47" fillId="0" borderId="0" xfId="11" applyFont="1" applyBorder="1" applyAlignment="1">
      <alignment horizontal="left" wrapText="1"/>
    </xf>
    <xf numFmtId="0" fontId="8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vertical="center" wrapText="1"/>
    </xf>
    <xf numFmtId="0" fontId="9" fillId="3" borderId="0" xfId="1" applyFont="1" applyFill="1" applyAlignment="1">
      <alignment wrapText="1"/>
    </xf>
    <xf numFmtId="0" fontId="102" fillId="3" borderId="0" xfId="19" applyFont="1" applyFill="1" applyAlignment="1">
      <alignment horizontal="center" vertical="center" wrapText="1"/>
    </xf>
    <xf numFmtId="0" fontId="102" fillId="3" borderId="0" xfId="18" applyFont="1" applyFill="1" applyAlignment="1">
      <alignment horizontal="center" vertical="center" wrapText="1"/>
    </xf>
    <xf numFmtId="0" fontId="101" fillId="3" borderId="0" xfId="18" applyFont="1" applyFill="1" applyAlignment="1">
      <alignment vertical="center" wrapText="1"/>
    </xf>
    <xf numFmtId="0" fontId="101" fillId="3" borderId="0" xfId="18" applyFont="1" applyFill="1" applyAlignment="1">
      <alignment wrapText="1"/>
    </xf>
    <xf numFmtId="3" fontId="59" fillId="0" borderId="0" xfId="20" applyNumberFormat="1" applyFont="1" applyBorder="1" applyAlignment="1">
      <alignment horizontal="center" vertical="center"/>
    </xf>
    <xf numFmtId="0" fontId="29" fillId="0" borderId="0" xfId="20" quotePrefix="1" applyNumberFormat="1" applyFont="1" applyBorder="1" applyAlignment="1">
      <alignment horizontal="center" vertical="center" wrapText="1"/>
    </xf>
    <xf numFmtId="3" fontId="29" fillId="0" borderId="0" xfId="20" quotePrefix="1" applyNumberFormat="1" applyFont="1" applyBorder="1" applyAlignment="1">
      <alignment horizontal="center" vertical="center" wrapText="1"/>
    </xf>
    <xf numFmtId="0" fontId="57" fillId="0" borderId="0" xfId="20" applyFont="1" applyBorder="1" applyAlignment="1">
      <alignment horizontal="center" vertical="center" wrapText="1"/>
    </xf>
    <xf numFmtId="3" fontId="59" fillId="0" borderId="0" xfId="20" applyNumberFormat="1" applyFont="1" applyFill="1" applyBorder="1" applyAlignment="1">
      <alignment horizontal="center" vertical="center"/>
    </xf>
    <xf numFmtId="0" fontId="29" fillId="0" borderId="0" xfId="20" quotePrefix="1" applyNumberFormat="1" applyFont="1" applyFill="1" applyBorder="1" applyAlignment="1">
      <alignment horizontal="center" vertical="center" wrapText="1"/>
    </xf>
    <xf numFmtId="3" fontId="29" fillId="0" borderId="0" xfId="20" quotePrefix="1" applyNumberFormat="1" applyFont="1" applyFill="1" applyBorder="1" applyAlignment="1">
      <alignment horizontal="center" vertical="center" wrapText="1"/>
    </xf>
    <xf numFmtId="0" fontId="57" fillId="0" borderId="0" xfId="20" applyFont="1" applyFill="1" applyBorder="1" applyAlignment="1">
      <alignment horizontal="center" vertical="center" wrapText="1"/>
    </xf>
    <xf numFmtId="0" fontId="53" fillId="0" borderId="0" xfId="20" applyFont="1" applyAlignment="1">
      <alignment horizontal="center" vertical="center" wrapText="1"/>
    </xf>
    <xf numFmtId="0" fontId="53" fillId="0" borderId="0" xfId="20" applyFont="1" applyBorder="1" applyAlignment="1">
      <alignment horizontal="center" vertical="center" wrapText="1"/>
    </xf>
  </cellXfs>
  <cellStyles count="21">
    <cellStyle name="Comma 2" xfId="12"/>
    <cellStyle name="Normal 2" xfId="7"/>
    <cellStyle name="Normal 3" xfId="11"/>
    <cellStyle name="Normal 4" xfId="13"/>
    <cellStyle name="Normal 4 2" xfId="20"/>
    <cellStyle name="Normal 78" xfId="10"/>
    <cellStyle name="Normalno" xfId="0" builtinId="0" customBuiltin="1"/>
    <cellStyle name="Normalno 2" xfId="1"/>
    <cellStyle name="Normalno 2 2" xfId="4"/>
    <cellStyle name="Normalno 2 3" xfId="9"/>
    <cellStyle name="Normalno 2 4" xfId="19"/>
    <cellStyle name="Normalno 3" xfId="3"/>
    <cellStyle name="Normalno 3 2" xfId="2"/>
    <cellStyle name="Normalno 3 3" xfId="5"/>
    <cellStyle name="Normalno 3 3 2" xfId="18"/>
    <cellStyle name="Normalno 4" xfId="6"/>
    <cellStyle name="Normalno 5" xfId="14"/>
    <cellStyle name="Obično_bilanca" xfId="15"/>
    <cellStyle name="Obično_List7" xfId="8"/>
    <cellStyle name="Valuta 2" xfId="17"/>
    <cellStyle name="Zarez 2" xfId="16"/>
  </cellStyles>
  <dxfs count="6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80" zoomScaleNormal="80" workbookViewId="0">
      <selection activeCell="D7" sqref="D7"/>
    </sheetView>
  </sheetViews>
  <sheetFormatPr defaultColWidth="9.1796875" defaultRowHeight="11.5" x14ac:dyDescent="0.25"/>
  <cols>
    <col min="1" max="1" width="38.453125" style="257" customWidth="1"/>
    <col min="2" max="2" width="16.81640625" style="257" customWidth="1"/>
    <col min="3" max="3" width="17.453125" style="257" customWidth="1"/>
    <col min="4" max="5" width="17.1796875" style="257" customWidth="1"/>
    <col min="6" max="6" width="12" style="257" customWidth="1"/>
    <col min="7" max="7" width="11.81640625" style="257" customWidth="1"/>
    <col min="8" max="8" width="11.453125" style="257" bestFit="1" customWidth="1"/>
    <col min="9" max="9" width="19.54296875" style="257" customWidth="1"/>
    <col min="10" max="16384" width="9.1796875" style="257"/>
  </cols>
  <sheetData>
    <row r="1" spans="1:10" ht="71.5" customHeight="1" thickBot="1" x14ac:dyDescent="0.3">
      <c r="A1" s="436" t="s">
        <v>273</v>
      </c>
      <c r="B1" s="436"/>
      <c r="C1" s="436"/>
      <c r="D1" s="436"/>
      <c r="E1" s="436"/>
      <c r="F1" s="436"/>
      <c r="G1" s="436"/>
    </row>
    <row r="2" spans="1:10" ht="54" customHeight="1" x14ac:dyDescent="0.25">
      <c r="A2" s="303"/>
      <c r="B2" s="303"/>
      <c r="C2" s="303" t="s">
        <v>250</v>
      </c>
      <c r="D2" s="303"/>
      <c r="E2" s="303"/>
      <c r="F2" s="303"/>
      <c r="G2" s="303"/>
    </row>
    <row r="3" spans="1:10" s="302" customFormat="1" ht="33" customHeight="1" x14ac:dyDescent="0.25">
      <c r="A3" s="437" t="s">
        <v>249</v>
      </c>
      <c r="B3" s="437"/>
      <c r="C3" s="437"/>
      <c r="D3" s="437"/>
      <c r="E3" s="437"/>
      <c r="F3" s="437"/>
      <c r="G3" s="437"/>
    </row>
    <row r="4" spans="1:10" ht="12" hidden="1" customHeight="1" x14ac:dyDescent="0.25">
      <c r="A4" s="301"/>
      <c r="B4" s="301"/>
      <c r="C4" s="301"/>
      <c r="D4" s="301"/>
      <c r="E4" s="301"/>
      <c r="F4" s="301"/>
      <c r="G4" s="301"/>
    </row>
    <row r="5" spans="1:10" ht="41.15" customHeight="1" x14ac:dyDescent="0.35">
      <c r="A5" s="438" t="s">
        <v>248</v>
      </c>
      <c r="B5" s="439"/>
      <c r="C5" s="439"/>
      <c r="D5" s="439"/>
      <c r="E5" s="439"/>
      <c r="F5" s="439"/>
      <c r="G5" s="440"/>
      <c r="I5" s="415"/>
      <c r="J5" s="415"/>
    </row>
    <row r="6" spans="1:10" s="300" customFormat="1" ht="63" customHeight="1" x14ac:dyDescent="0.25">
      <c r="A6" s="274" t="s">
        <v>230</v>
      </c>
      <c r="B6" s="273" t="s">
        <v>274</v>
      </c>
      <c r="C6" s="273" t="s">
        <v>275</v>
      </c>
      <c r="D6" s="273" t="s">
        <v>300</v>
      </c>
      <c r="E6" s="273" t="s">
        <v>276</v>
      </c>
      <c r="F6" s="273" t="s">
        <v>228</v>
      </c>
      <c r="G6" s="273" t="s">
        <v>234</v>
      </c>
      <c r="I6" s="416"/>
      <c r="J6" s="416"/>
    </row>
    <row r="7" spans="1:10" s="293" customFormat="1" ht="17.25" customHeight="1" x14ac:dyDescent="0.25">
      <c r="A7" s="299" t="s">
        <v>248</v>
      </c>
      <c r="B7" s="395"/>
      <c r="C7" s="395"/>
      <c r="D7" s="395"/>
      <c r="E7" s="395"/>
      <c r="F7" s="298"/>
      <c r="G7" s="297"/>
      <c r="I7" s="413"/>
      <c r="J7" s="413"/>
    </row>
    <row r="8" spans="1:10" s="293" customFormat="1" ht="18" customHeight="1" x14ac:dyDescent="0.35">
      <c r="A8" s="393" t="s">
        <v>247</v>
      </c>
      <c r="B8" s="396">
        <v>2801190.18</v>
      </c>
      <c r="C8" s="396">
        <v>3254605.84</v>
      </c>
      <c r="D8" s="396">
        <v>3254605.84</v>
      </c>
      <c r="E8" s="396">
        <v>2981799.11</v>
      </c>
      <c r="F8" s="296">
        <f>E8/B8*100</f>
        <v>106.44757829330958</v>
      </c>
      <c r="G8" s="296">
        <f>E8/C8*100</f>
        <v>91.617825831714228</v>
      </c>
      <c r="I8" s="414"/>
      <c r="J8" s="413"/>
    </row>
    <row r="9" spans="1:10" s="293" customFormat="1" ht="18" customHeight="1" x14ac:dyDescent="0.35">
      <c r="A9" s="393" t="s">
        <v>246</v>
      </c>
      <c r="B9" s="403">
        <v>0</v>
      </c>
      <c r="C9" s="397">
        <v>0</v>
      </c>
      <c r="D9" s="397">
        <v>0</v>
      </c>
      <c r="E9" s="403">
        <v>0</v>
      </c>
      <c r="F9" s="296"/>
      <c r="G9" s="296"/>
      <c r="I9" s="414"/>
      <c r="J9" s="413"/>
    </row>
    <row r="10" spans="1:10" s="293" customFormat="1" ht="18" customHeight="1" x14ac:dyDescent="0.35">
      <c r="A10" s="394" t="s">
        <v>245</v>
      </c>
      <c r="B10" s="400">
        <f>SUM(B8:B9)</f>
        <v>2801190.18</v>
      </c>
      <c r="C10" s="398">
        <f>SUM(C8:C9)</f>
        <v>3254605.84</v>
      </c>
      <c r="D10" s="398">
        <f>SUM(D8:D9)</f>
        <v>3254605.84</v>
      </c>
      <c r="E10" s="404">
        <f>SUM(E8:E9)</f>
        <v>2981799.11</v>
      </c>
      <c r="F10" s="294">
        <f>E10/B10*100</f>
        <v>106.44757829330958</v>
      </c>
      <c r="G10" s="294">
        <f>E10/C10*100</f>
        <v>91.617825831714228</v>
      </c>
      <c r="I10" s="414"/>
      <c r="J10" s="413"/>
    </row>
    <row r="11" spans="1:10" s="293" customFormat="1" ht="18" customHeight="1" x14ac:dyDescent="0.3">
      <c r="A11" s="393" t="s">
        <v>244</v>
      </c>
      <c r="B11" s="396">
        <v>2774614.18</v>
      </c>
      <c r="C11" s="397">
        <v>3224746.97</v>
      </c>
      <c r="D11" s="397">
        <v>3224746.97</v>
      </c>
      <c r="E11" s="396">
        <v>3147626.1</v>
      </c>
      <c r="F11" s="296">
        <f>E11/B11*100</f>
        <v>113.44374013110536</v>
      </c>
      <c r="G11" s="296">
        <f>E11/C11*100</f>
        <v>97.608467556758413</v>
      </c>
      <c r="I11" s="413"/>
      <c r="J11" s="413"/>
    </row>
    <row r="12" spans="1:10" s="293" customFormat="1" ht="18" customHeight="1" x14ac:dyDescent="0.3">
      <c r="A12" s="393" t="s">
        <v>243</v>
      </c>
      <c r="B12" s="396">
        <v>28983.82</v>
      </c>
      <c r="C12" s="397">
        <v>55428.7</v>
      </c>
      <c r="D12" s="397">
        <v>55428.7</v>
      </c>
      <c r="E12" s="396">
        <v>47703.26</v>
      </c>
      <c r="F12" s="296">
        <f>E12/B12*100</f>
        <v>164.58582754102119</v>
      </c>
      <c r="G12" s="296">
        <f>E12/C12*100</f>
        <v>86.06238284498825</v>
      </c>
      <c r="I12" s="413"/>
      <c r="J12" s="413"/>
    </row>
    <row r="13" spans="1:10" s="293" customFormat="1" ht="18" customHeight="1" x14ac:dyDescent="0.3">
      <c r="A13" s="295" t="s">
        <v>242</v>
      </c>
      <c r="B13" s="401">
        <f>SUM(B11:B12)</f>
        <v>2803598</v>
      </c>
      <c r="C13" s="398">
        <f>SUM(C11:C12)</f>
        <v>3280175.6700000004</v>
      </c>
      <c r="D13" s="398">
        <f>SUM(D11:D12)</f>
        <v>3280175.6700000004</v>
      </c>
      <c r="E13" s="398">
        <f>SUM(E11:E12)</f>
        <v>3195329.36</v>
      </c>
      <c r="F13" s="294">
        <f>E13/B13*100</f>
        <v>113.97245111460343</v>
      </c>
      <c r="G13" s="294">
        <f>E13/C13*100</f>
        <v>97.413360791131026</v>
      </c>
      <c r="I13" s="413"/>
      <c r="J13" s="413"/>
    </row>
    <row r="14" spans="1:10" s="290" customFormat="1" ht="27" customHeight="1" x14ac:dyDescent="0.3">
      <c r="A14" s="292" t="s">
        <v>241</v>
      </c>
      <c r="B14" s="402">
        <f>B10-B13</f>
        <v>-2407.8199999998324</v>
      </c>
      <c r="C14" s="405">
        <f>C10-C13</f>
        <v>-25569.83000000054</v>
      </c>
      <c r="D14" s="406">
        <f>D10-D13</f>
        <v>-25569.83000000054</v>
      </c>
      <c r="E14" s="405">
        <f>E10-E13</f>
        <v>-213530.25</v>
      </c>
      <c r="F14" s="291">
        <f>E14/B14*100</f>
        <v>8868.1982041853153</v>
      </c>
      <c r="G14" s="291">
        <f>E14/C14*100</f>
        <v>835.08670178877014</v>
      </c>
      <c r="H14" s="399"/>
    </row>
    <row r="16" spans="1:10" s="270" customFormat="1" x14ac:dyDescent="0.25"/>
    <row r="17" spans="1:7" s="270" customFormat="1" ht="26.5" customHeight="1" x14ac:dyDescent="0.25">
      <c r="A17" s="442" t="s">
        <v>240</v>
      </c>
      <c r="B17" s="442"/>
      <c r="C17" s="442"/>
      <c r="D17" s="442"/>
      <c r="E17" s="442"/>
      <c r="F17" s="442"/>
      <c r="G17" s="442"/>
    </row>
    <row r="18" spans="1:7" s="270" customFormat="1" ht="56.25" customHeight="1" x14ac:dyDescent="0.25">
      <c r="A18" s="274" t="s">
        <v>230</v>
      </c>
      <c r="B18" s="273" t="s">
        <v>274</v>
      </c>
      <c r="C18" s="273" t="s">
        <v>275</v>
      </c>
      <c r="D18" s="273" t="s">
        <v>229</v>
      </c>
      <c r="E18" s="273" t="s">
        <v>276</v>
      </c>
      <c r="F18" s="273" t="s">
        <v>228</v>
      </c>
      <c r="G18" s="273" t="s">
        <v>234</v>
      </c>
    </row>
    <row r="19" spans="1:7" s="270" customFormat="1" ht="15.75" customHeight="1" x14ac:dyDescent="0.25">
      <c r="A19" s="289" t="s">
        <v>239</v>
      </c>
      <c r="B19" s="288"/>
      <c r="C19" s="288"/>
      <c r="D19" s="288"/>
      <c r="E19" s="288"/>
      <c r="F19" s="288"/>
      <c r="G19" s="288"/>
    </row>
    <row r="20" spans="1:7" s="270" customFormat="1" ht="14.25" customHeight="1" x14ac:dyDescent="0.3">
      <c r="A20" s="287" t="s">
        <v>238</v>
      </c>
      <c r="B20" s="286">
        <v>0</v>
      </c>
      <c r="C20" s="285">
        <v>0</v>
      </c>
      <c r="D20" s="285">
        <v>0</v>
      </c>
      <c r="E20" s="285">
        <v>0</v>
      </c>
      <c r="F20" s="285">
        <v>0</v>
      </c>
      <c r="G20" s="285">
        <v>0</v>
      </c>
    </row>
    <row r="21" spans="1:7" s="278" customFormat="1" ht="15" customHeight="1" x14ac:dyDescent="0.3">
      <c r="A21" s="284" t="s">
        <v>237</v>
      </c>
      <c r="B21" s="283">
        <v>0</v>
      </c>
      <c r="C21" s="283">
        <v>0</v>
      </c>
      <c r="D21" s="283">
        <v>0</v>
      </c>
      <c r="E21" s="283">
        <v>0</v>
      </c>
      <c r="F21" s="283">
        <v>0</v>
      </c>
      <c r="G21" s="283">
        <v>0</v>
      </c>
    </row>
    <row r="22" spans="1:7" s="278" customFormat="1" ht="20.25" customHeight="1" x14ac:dyDescent="0.3">
      <c r="A22" s="282" t="s">
        <v>236</v>
      </c>
      <c r="B22" s="281">
        <v>0</v>
      </c>
      <c r="C22" s="281">
        <v>0</v>
      </c>
      <c r="D22" s="281">
        <v>0</v>
      </c>
      <c r="E22" s="281">
        <v>0</v>
      </c>
      <c r="F22" s="281">
        <v>0</v>
      </c>
      <c r="G22" s="281">
        <v>0</v>
      </c>
    </row>
    <row r="23" spans="1:7" s="278" customFormat="1" ht="31" customHeight="1" x14ac:dyDescent="0.3">
      <c r="A23" s="280"/>
      <c r="B23" s="279"/>
      <c r="C23" s="279"/>
      <c r="D23" s="279"/>
      <c r="E23" s="279"/>
      <c r="F23" s="279"/>
      <c r="G23" s="279"/>
    </row>
    <row r="24" spans="1:7" s="278" customFormat="1" ht="20.149999999999999" hidden="1" customHeight="1" x14ac:dyDescent="0.3">
      <c r="A24" s="280"/>
      <c r="B24" s="279"/>
      <c r="C24" s="279"/>
      <c r="D24" s="279"/>
      <c r="E24" s="279"/>
      <c r="F24" s="279"/>
      <c r="G24" s="279"/>
    </row>
    <row r="25" spans="1:7" s="270" customFormat="1" ht="52" customHeight="1" x14ac:dyDescent="0.35">
      <c r="A25" s="441" t="s">
        <v>235</v>
      </c>
      <c r="B25" s="441"/>
      <c r="C25" s="441"/>
      <c r="D25" s="441"/>
      <c r="E25" s="441"/>
      <c r="F25" s="441"/>
      <c r="G25" s="441"/>
    </row>
    <row r="26" spans="1:7" s="267" customFormat="1" ht="55.5" customHeight="1" x14ac:dyDescent="0.35">
      <c r="A26" s="274"/>
      <c r="B26" s="273" t="s">
        <v>274</v>
      </c>
      <c r="C26" s="273" t="s">
        <v>275</v>
      </c>
      <c r="D26" s="273" t="s">
        <v>229</v>
      </c>
      <c r="E26" s="273" t="s">
        <v>276</v>
      </c>
      <c r="F26" s="273" t="s">
        <v>228</v>
      </c>
      <c r="G26" s="273" t="s">
        <v>234</v>
      </c>
    </row>
    <row r="27" spans="1:7" s="267" customFormat="1" ht="32.15" customHeight="1" x14ac:dyDescent="0.35">
      <c r="A27" s="277" t="s">
        <v>233</v>
      </c>
      <c r="B27" s="276">
        <f>B28-B29</f>
        <v>28249.65</v>
      </c>
      <c r="C27" s="276">
        <f>C28-C29</f>
        <v>25569.83</v>
      </c>
      <c r="D27" s="276">
        <f>D28-D29</f>
        <v>25569.83</v>
      </c>
      <c r="E27" s="276">
        <f>E28-E29</f>
        <v>25569.83</v>
      </c>
      <c r="F27" s="276">
        <f>E27/B27*100</f>
        <v>90.513793976208561</v>
      </c>
      <c r="G27" s="276">
        <f>E27/C27*100</f>
        <v>100</v>
      </c>
    </row>
    <row r="28" spans="1:7" s="265" customFormat="1" ht="31.5" customHeight="1" x14ac:dyDescent="0.35">
      <c r="A28" s="264" t="s">
        <v>232</v>
      </c>
      <c r="B28" s="263">
        <v>30003.74</v>
      </c>
      <c r="C28" s="263">
        <v>31171.09</v>
      </c>
      <c r="D28" s="263">
        <v>31171.09</v>
      </c>
      <c r="E28" s="263">
        <v>31171.09</v>
      </c>
      <c r="F28" s="263">
        <f>E28/B28*100</f>
        <v>103.890681628357</v>
      </c>
      <c r="G28" s="263">
        <f>E28/C28*100</f>
        <v>100</v>
      </c>
    </row>
    <row r="29" spans="1:7" s="261" customFormat="1" ht="28" customHeight="1" x14ac:dyDescent="0.3">
      <c r="A29" s="264" t="s">
        <v>231</v>
      </c>
      <c r="B29" s="263">
        <v>1754.09</v>
      </c>
      <c r="C29" s="263">
        <v>5601.26</v>
      </c>
      <c r="D29" s="263">
        <v>5601.26</v>
      </c>
      <c r="E29" s="263">
        <v>5601.26</v>
      </c>
      <c r="F29" s="263">
        <f>E29/B29*100</f>
        <v>319.32569024394417</v>
      </c>
      <c r="G29" s="263">
        <f>E29/C29*100</f>
        <v>100</v>
      </c>
    </row>
    <row r="30" spans="1:7" s="275" customFormat="1" ht="52.5" customHeight="1" x14ac:dyDescent="0.35">
      <c r="A30" s="443" t="s">
        <v>227</v>
      </c>
      <c r="B30" s="443"/>
      <c r="C30" s="443"/>
      <c r="D30" s="443"/>
      <c r="E30" s="443"/>
      <c r="F30" s="443"/>
      <c r="G30" s="443"/>
    </row>
    <row r="31" spans="1:7" ht="20.25" hidden="1" customHeight="1" x14ac:dyDescent="0.25"/>
    <row r="32" spans="1:7" ht="0.75" customHeight="1" x14ac:dyDescent="0.25"/>
    <row r="33" spans="1:7" ht="48.65" customHeight="1" x14ac:dyDescent="0.25">
      <c r="A33" s="274" t="s">
        <v>230</v>
      </c>
      <c r="B33" s="274" t="s">
        <v>277</v>
      </c>
      <c r="C33" s="273" t="s">
        <v>275</v>
      </c>
      <c r="D33" s="273" t="s">
        <v>229</v>
      </c>
      <c r="E33" s="274" t="s">
        <v>278</v>
      </c>
      <c r="F33" s="273" t="s">
        <v>228</v>
      </c>
      <c r="G33" s="273"/>
    </row>
    <row r="34" spans="1:7" s="272" customFormat="1" ht="0.65" customHeight="1" x14ac:dyDescent="0.35">
      <c r="A34" s="435" t="s">
        <v>227</v>
      </c>
      <c r="B34" s="435"/>
      <c r="C34" s="435"/>
      <c r="D34" s="435"/>
      <c r="E34" s="435"/>
      <c r="F34" s="435"/>
      <c r="G34" s="435"/>
    </row>
    <row r="35" spans="1:7" s="270" customFormat="1" ht="0.75" hidden="1" customHeight="1" x14ac:dyDescent="0.25">
      <c r="A35" s="271"/>
      <c r="B35" s="271"/>
      <c r="C35" s="271"/>
      <c r="D35" s="271"/>
      <c r="E35" s="271"/>
      <c r="F35" s="271"/>
      <c r="G35" s="271"/>
    </row>
    <row r="36" spans="1:7" s="267" customFormat="1" ht="40" customHeight="1" x14ac:dyDescent="0.35">
      <c r="A36" s="269" t="s">
        <v>226</v>
      </c>
      <c r="B36" s="268">
        <f>B14+B27</f>
        <v>25841.830000000169</v>
      </c>
      <c r="C36" s="268">
        <f>C14+C27</f>
        <v>-5.3842086344957352E-10</v>
      </c>
      <c r="D36" s="268">
        <f>D14+D27</f>
        <v>-5.3842086344957352E-10</v>
      </c>
      <c r="E36" s="268">
        <f>E37+E38</f>
        <v>-187960.42</v>
      </c>
      <c r="F36" s="268">
        <v>0</v>
      </c>
      <c r="G36" s="268"/>
    </row>
    <row r="37" spans="1:7" s="265" customFormat="1" ht="37" customHeight="1" x14ac:dyDescent="0.35">
      <c r="A37" s="266" t="s">
        <v>225</v>
      </c>
      <c r="B37" s="262">
        <v>25841.83</v>
      </c>
      <c r="C37" s="262"/>
      <c r="D37" s="262"/>
      <c r="E37" s="262"/>
      <c r="F37" s="262">
        <v>0</v>
      </c>
      <c r="G37" s="262"/>
    </row>
    <row r="38" spans="1:7" s="261" customFormat="1" ht="39" customHeight="1" x14ac:dyDescent="0.3">
      <c r="A38" s="264" t="s">
        <v>224</v>
      </c>
      <c r="B38" s="263">
        <v>0</v>
      </c>
      <c r="C38" s="262"/>
      <c r="D38" s="262"/>
      <c r="E38" s="263">
        <v>-187960.42</v>
      </c>
      <c r="F38" s="263">
        <v>0</v>
      </c>
      <c r="G38" s="262"/>
    </row>
    <row r="40" spans="1:7" ht="12.5" x14ac:dyDescent="0.25">
      <c r="A40" s="260"/>
    </row>
    <row r="41" spans="1:7" x14ac:dyDescent="0.25">
      <c r="E41" s="259"/>
    </row>
    <row r="43" spans="1:7" ht="13.5" x14ac:dyDescent="0.3">
      <c r="E43" s="258"/>
    </row>
  </sheetData>
  <mergeCells count="7">
    <mergeCell ref="A34:G34"/>
    <mergeCell ref="A1:G1"/>
    <mergeCell ref="A3:G3"/>
    <mergeCell ref="A5:G5"/>
    <mergeCell ref="A25:G25"/>
    <mergeCell ref="A17:G17"/>
    <mergeCell ref="A30:G30"/>
  </mergeCells>
  <printOptions horizont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6"/>
  <sheetViews>
    <sheetView zoomScale="85" zoomScaleNormal="85" workbookViewId="0">
      <selection activeCell="B28" sqref="B28"/>
    </sheetView>
  </sheetViews>
  <sheetFormatPr defaultRowHeight="14" x14ac:dyDescent="0.3"/>
  <cols>
    <col min="1" max="1" width="11.54296875" style="13" customWidth="1"/>
    <col min="2" max="2" width="78.26953125" style="13" customWidth="1"/>
    <col min="3" max="3" width="17.7265625" style="13" customWidth="1"/>
    <col min="4" max="6" width="17.7265625" style="34" customWidth="1"/>
    <col min="7" max="7" width="11.7265625" style="34" customWidth="1"/>
    <col min="8" max="8" width="15.54296875" style="13" customWidth="1"/>
    <col min="9" max="9" width="13.81640625" style="13" customWidth="1"/>
    <col min="10" max="10" width="15.1796875" style="13" customWidth="1"/>
    <col min="11" max="11" width="20" style="13" customWidth="1"/>
    <col min="12" max="15" width="15.1796875" style="13" customWidth="1"/>
    <col min="16" max="16" width="16.7265625" style="13" hidden="1" customWidth="1"/>
    <col min="17" max="17" width="16.453125" style="13" hidden="1" customWidth="1"/>
    <col min="18" max="18" width="12.54296875" style="13" hidden="1" customWidth="1"/>
    <col min="19" max="19" width="15.1796875" style="13" customWidth="1"/>
    <col min="20" max="257" width="9.1796875" style="13"/>
    <col min="258" max="258" width="11.54296875" style="13" customWidth="1"/>
    <col min="259" max="259" width="49.1796875" style="13" customWidth="1"/>
    <col min="260" max="262" width="17.7265625" style="13" customWidth="1"/>
    <col min="263" max="263" width="11.7265625" style="13" customWidth="1"/>
    <col min="264" max="264" width="15.54296875" style="13" customWidth="1"/>
    <col min="265" max="265" width="13.81640625" style="13" customWidth="1"/>
    <col min="266" max="271" width="15.1796875" style="13" customWidth="1"/>
    <col min="272" max="274" width="0" style="13" hidden="1" customWidth="1"/>
    <col min="275" max="275" width="15.1796875" style="13" customWidth="1"/>
    <col min="276" max="513" width="9.1796875" style="13"/>
    <col min="514" max="514" width="11.54296875" style="13" customWidth="1"/>
    <col min="515" max="515" width="49.1796875" style="13" customWidth="1"/>
    <col min="516" max="518" width="17.7265625" style="13" customWidth="1"/>
    <col min="519" max="519" width="11.7265625" style="13" customWidth="1"/>
    <col min="520" max="520" width="15.54296875" style="13" customWidth="1"/>
    <col min="521" max="521" width="13.81640625" style="13" customWidth="1"/>
    <col min="522" max="527" width="15.1796875" style="13" customWidth="1"/>
    <col min="528" max="530" width="0" style="13" hidden="1" customWidth="1"/>
    <col min="531" max="531" width="15.1796875" style="13" customWidth="1"/>
    <col min="532" max="769" width="9.1796875" style="13"/>
    <col min="770" max="770" width="11.54296875" style="13" customWidth="1"/>
    <col min="771" max="771" width="49.1796875" style="13" customWidth="1"/>
    <col min="772" max="774" width="17.7265625" style="13" customWidth="1"/>
    <col min="775" max="775" width="11.7265625" style="13" customWidth="1"/>
    <col min="776" max="776" width="15.54296875" style="13" customWidth="1"/>
    <col min="777" max="777" width="13.81640625" style="13" customWidth="1"/>
    <col min="778" max="783" width="15.1796875" style="13" customWidth="1"/>
    <col min="784" max="786" width="0" style="13" hidden="1" customWidth="1"/>
    <col min="787" max="787" width="15.1796875" style="13" customWidth="1"/>
    <col min="788" max="1025" width="9.1796875" style="13"/>
    <col min="1026" max="1026" width="11.54296875" style="13" customWidth="1"/>
    <col min="1027" max="1027" width="49.1796875" style="13" customWidth="1"/>
    <col min="1028" max="1030" width="17.7265625" style="13" customWidth="1"/>
    <col min="1031" max="1031" width="11.7265625" style="13" customWidth="1"/>
    <col min="1032" max="1032" width="15.54296875" style="13" customWidth="1"/>
    <col min="1033" max="1033" width="13.81640625" style="13" customWidth="1"/>
    <col min="1034" max="1039" width="15.1796875" style="13" customWidth="1"/>
    <col min="1040" max="1042" width="0" style="13" hidden="1" customWidth="1"/>
    <col min="1043" max="1043" width="15.1796875" style="13" customWidth="1"/>
    <col min="1044" max="1281" width="9.1796875" style="13"/>
    <col min="1282" max="1282" width="11.54296875" style="13" customWidth="1"/>
    <col min="1283" max="1283" width="49.1796875" style="13" customWidth="1"/>
    <col min="1284" max="1286" width="17.7265625" style="13" customWidth="1"/>
    <col min="1287" max="1287" width="11.7265625" style="13" customWidth="1"/>
    <col min="1288" max="1288" width="15.54296875" style="13" customWidth="1"/>
    <col min="1289" max="1289" width="13.81640625" style="13" customWidth="1"/>
    <col min="1290" max="1295" width="15.1796875" style="13" customWidth="1"/>
    <col min="1296" max="1298" width="0" style="13" hidden="1" customWidth="1"/>
    <col min="1299" max="1299" width="15.1796875" style="13" customWidth="1"/>
    <col min="1300" max="1537" width="9.1796875" style="13"/>
    <col min="1538" max="1538" width="11.54296875" style="13" customWidth="1"/>
    <col min="1539" max="1539" width="49.1796875" style="13" customWidth="1"/>
    <col min="1540" max="1542" width="17.7265625" style="13" customWidth="1"/>
    <col min="1543" max="1543" width="11.7265625" style="13" customWidth="1"/>
    <col min="1544" max="1544" width="15.54296875" style="13" customWidth="1"/>
    <col min="1545" max="1545" width="13.81640625" style="13" customWidth="1"/>
    <col min="1546" max="1551" width="15.1796875" style="13" customWidth="1"/>
    <col min="1552" max="1554" width="0" style="13" hidden="1" customWidth="1"/>
    <col min="1555" max="1555" width="15.1796875" style="13" customWidth="1"/>
    <col min="1556" max="1793" width="9.1796875" style="13"/>
    <col min="1794" max="1794" width="11.54296875" style="13" customWidth="1"/>
    <col min="1795" max="1795" width="49.1796875" style="13" customWidth="1"/>
    <col min="1796" max="1798" width="17.7265625" style="13" customWidth="1"/>
    <col min="1799" max="1799" width="11.7265625" style="13" customWidth="1"/>
    <col min="1800" max="1800" width="15.54296875" style="13" customWidth="1"/>
    <col min="1801" max="1801" width="13.81640625" style="13" customWidth="1"/>
    <col min="1802" max="1807" width="15.1796875" style="13" customWidth="1"/>
    <col min="1808" max="1810" width="0" style="13" hidden="1" customWidth="1"/>
    <col min="1811" max="1811" width="15.1796875" style="13" customWidth="1"/>
    <col min="1812" max="2049" width="9.1796875" style="13"/>
    <col min="2050" max="2050" width="11.54296875" style="13" customWidth="1"/>
    <col min="2051" max="2051" width="49.1796875" style="13" customWidth="1"/>
    <col min="2052" max="2054" width="17.7265625" style="13" customWidth="1"/>
    <col min="2055" max="2055" width="11.7265625" style="13" customWidth="1"/>
    <col min="2056" max="2056" width="15.54296875" style="13" customWidth="1"/>
    <col min="2057" max="2057" width="13.81640625" style="13" customWidth="1"/>
    <col min="2058" max="2063" width="15.1796875" style="13" customWidth="1"/>
    <col min="2064" max="2066" width="0" style="13" hidden="1" customWidth="1"/>
    <col min="2067" max="2067" width="15.1796875" style="13" customWidth="1"/>
    <col min="2068" max="2305" width="9.1796875" style="13"/>
    <col min="2306" max="2306" width="11.54296875" style="13" customWidth="1"/>
    <col min="2307" max="2307" width="49.1796875" style="13" customWidth="1"/>
    <col min="2308" max="2310" width="17.7265625" style="13" customWidth="1"/>
    <col min="2311" max="2311" width="11.7265625" style="13" customWidth="1"/>
    <col min="2312" max="2312" width="15.54296875" style="13" customWidth="1"/>
    <col min="2313" max="2313" width="13.81640625" style="13" customWidth="1"/>
    <col min="2314" max="2319" width="15.1796875" style="13" customWidth="1"/>
    <col min="2320" max="2322" width="0" style="13" hidden="1" customWidth="1"/>
    <col min="2323" max="2323" width="15.1796875" style="13" customWidth="1"/>
    <col min="2324" max="2561" width="9.1796875" style="13"/>
    <col min="2562" max="2562" width="11.54296875" style="13" customWidth="1"/>
    <col min="2563" max="2563" width="49.1796875" style="13" customWidth="1"/>
    <col min="2564" max="2566" width="17.7265625" style="13" customWidth="1"/>
    <col min="2567" max="2567" width="11.7265625" style="13" customWidth="1"/>
    <col min="2568" max="2568" width="15.54296875" style="13" customWidth="1"/>
    <col min="2569" max="2569" width="13.81640625" style="13" customWidth="1"/>
    <col min="2570" max="2575" width="15.1796875" style="13" customWidth="1"/>
    <col min="2576" max="2578" width="0" style="13" hidden="1" customWidth="1"/>
    <col min="2579" max="2579" width="15.1796875" style="13" customWidth="1"/>
    <col min="2580" max="2817" width="9.1796875" style="13"/>
    <col min="2818" max="2818" width="11.54296875" style="13" customWidth="1"/>
    <col min="2819" max="2819" width="49.1796875" style="13" customWidth="1"/>
    <col min="2820" max="2822" width="17.7265625" style="13" customWidth="1"/>
    <col min="2823" max="2823" width="11.7265625" style="13" customWidth="1"/>
    <col min="2824" max="2824" width="15.54296875" style="13" customWidth="1"/>
    <col min="2825" max="2825" width="13.81640625" style="13" customWidth="1"/>
    <col min="2826" max="2831" width="15.1796875" style="13" customWidth="1"/>
    <col min="2832" max="2834" width="0" style="13" hidden="1" customWidth="1"/>
    <col min="2835" max="2835" width="15.1796875" style="13" customWidth="1"/>
    <col min="2836" max="3073" width="9.1796875" style="13"/>
    <col min="3074" max="3074" width="11.54296875" style="13" customWidth="1"/>
    <col min="3075" max="3075" width="49.1796875" style="13" customWidth="1"/>
    <col min="3076" max="3078" width="17.7265625" style="13" customWidth="1"/>
    <col min="3079" max="3079" width="11.7265625" style="13" customWidth="1"/>
    <col min="3080" max="3080" width="15.54296875" style="13" customWidth="1"/>
    <col min="3081" max="3081" width="13.81640625" style="13" customWidth="1"/>
    <col min="3082" max="3087" width="15.1796875" style="13" customWidth="1"/>
    <col min="3088" max="3090" width="0" style="13" hidden="1" customWidth="1"/>
    <col min="3091" max="3091" width="15.1796875" style="13" customWidth="1"/>
    <col min="3092" max="3329" width="9.1796875" style="13"/>
    <col min="3330" max="3330" width="11.54296875" style="13" customWidth="1"/>
    <col min="3331" max="3331" width="49.1796875" style="13" customWidth="1"/>
    <col min="3332" max="3334" width="17.7265625" style="13" customWidth="1"/>
    <col min="3335" max="3335" width="11.7265625" style="13" customWidth="1"/>
    <col min="3336" max="3336" width="15.54296875" style="13" customWidth="1"/>
    <col min="3337" max="3337" width="13.81640625" style="13" customWidth="1"/>
    <col min="3338" max="3343" width="15.1796875" style="13" customWidth="1"/>
    <col min="3344" max="3346" width="0" style="13" hidden="1" customWidth="1"/>
    <col min="3347" max="3347" width="15.1796875" style="13" customWidth="1"/>
    <col min="3348" max="3585" width="9.1796875" style="13"/>
    <col min="3586" max="3586" width="11.54296875" style="13" customWidth="1"/>
    <col min="3587" max="3587" width="49.1796875" style="13" customWidth="1"/>
    <col min="3588" max="3590" width="17.7265625" style="13" customWidth="1"/>
    <col min="3591" max="3591" width="11.7265625" style="13" customWidth="1"/>
    <col min="3592" max="3592" width="15.54296875" style="13" customWidth="1"/>
    <col min="3593" max="3593" width="13.81640625" style="13" customWidth="1"/>
    <col min="3594" max="3599" width="15.1796875" style="13" customWidth="1"/>
    <col min="3600" max="3602" width="0" style="13" hidden="1" customWidth="1"/>
    <col min="3603" max="3603" width="15.1796875" style="13" customWidth="1"/>
    <col min="3604" max="3841" width="9.1796875" style="13"/>
    <col min="3842" max="3842" width="11.54296875" style="13" customWidth="1"/>
    <col min="3843" max="3843" width="49.1796875" style="13" customWidth="1"/>
    <col min="3844" max="3846" width="17.7265625" style="13" customWidth="1"/>
    <col min="3847" max="3847" width="11.7265625" style="13" customWidth="1"/>
    <col min="3848" max="3848" width="15.54296875" style="13" customWidth="1"/>
    <col min="3849" max="3849" width="13.81640625" style="13" customWidth="1"/>
    <col min="3850" max="3855" width="15.1796875" style="13" customWidth="1"/>
    <col min="3856" max="3858" width="0" style="13" hidden="1" customWidth="1"/>
    <col min="3859" max="3859" width="15.1796875" style="13" customWidth="1"/>
    <col min="3860" max="4097" width="9.1796875" style="13"/>
    <col min="4098" max="4098" width="11.54296875" style="13" customWidth="1"/>
    <col min="4099" max="4099" width="49.1796875" style="13" customWidth="1"/>
    <col min="4100" max="4102" width="17.7265625" style="13" customWidth="1"/>
    <col min="4103" max="4103" width="11.7265625" style="13" customWidth="1"/>
    <col min="4104" max="4104" width="15.54296875" style="13" customWidth="1"/>
    <col min="4105" max="4105" width="13.81640625" style="13" customWidth="1"/>
    <col min="4106" max="4111" width="15.1796875" style="13" customWidth="1"/>
    <col min="4112" max="4114" width="0" style="13" hidden="1" customWidth="1"/>
    <col min="4115" max="4115" width="15.1796875" style="13" customWidth="1"/>
    <col min="4116" max="4353" width="9.1796875" style="13"/>
    <col min="4354" max="4354" width="11.54296875" style="13" customWidth="1"/>
    <col min="4355" max="4355" width="49.1796875" style="13" customWidth="1"/>
    <col min="4356" max="4358" width="17.7265625" style="13" customWidth="1"/>
    <col min="4359" max="4359" width="11.7265625" style="13" customWidth="1"/>
    <col min="4360" max="4360" width="15.54296875" style="13" customWidth="1"/>
    <col min="4361" max="4361" width="13.81640625" style="13" customWidth="1"/>
    <col min="4362" max="4367" width="15.1796875" style="13" customWidth="1"/>
    <col min="4368" max="4370" width="0" style="13" hidden="1" customWidth="1"/>
    <col min="4371" max="4371" width="15.1796875" style="13" customWidth="1"/>
    <col min="4372" max="4609" width="9.1796875" style="13"/>
    <col min="4610" max="4610" width="11.54296875" style="13" customWidth="1"/>
    <col min="4611" max="4611" width="49.1796875" style="13" customWidth="1"/>
    <col min="4612" max="4614" width="17.7265625" style="13" customWidth="1"/>
    <col min="4615" max="4615" width="11.7265625" style="13" customWidth="1"/>
    <col min="4616" max="4616" width="15.54296875" style="13" customWidth="1"/>
    <col min="4617" max="4617" width="13.81640625" style="13" customWidth="1"/>
    <col min="4618" max="4623" width="15.1796875" style="13" customWidth="1"/>
    <col min="4624" max="4626" width="0" style="13" hidden="1" customWidth="1"/>
    <col min="4627" max="4627" width="15.1796875" style="13" customWidth="1"/>
    <col min="4628" max="4865" width="9.1796875" style="13"/>
    <col min="4866" max="4866" width="11.54296875" style="13" customWidth="1"/>
    <col min="4867" max="4867" width="49.1796875" style="13" customWidth="1"/>
    <col min="4868" max="4870" width="17.7265625" style="13" customWidth="1"/>
    <col min="4871" max="4871" width="11.7265625" style="13" customWidth="1"/>
    <col min="4872" max="4872" width="15.54296875" style="13" customWidth="1"/>
    <col min="4873" max="4873" width="13.81640625" style="13" customWidth="1"/>
    <col min="4874" max="4879" width="15.1796875" style="13" customWidth="1"/>
    <col min="4880" max="4882" width="0" style="13" hidden="1" customWidth="1"/>
    <col min="4883" max="4883" width="15.1796875" style="13" customWidth="1"/>
    <col min="4884" max="5121" width="9.1796875" style="13"/>
    <col min="5122" max="5122" width="11.54296875" style="13" customWidth="1"/>
    <col min="5123" max="5123" width="49.1796875" style="13" customWidth="1"/>
    <col min="5124" max="5126" width="17.7265625" style="13" customWidth="1"/>
    <col min="5127" max="5127" width="11.7265625" style="13" customWidth="1"/>
    <col min="5128" max="5128" width="15.54296875" style="13" customWidth="1"/>
    <col min="5129" max="5129" width="13.81640625" style="13" customWidth="1"/>
    <col min="5130" max="5135" width="15.1796875" style="13" customWidth="1"/>
    <col min="5136" max="5138" width="0" style="13" hidden="1" customWidth="1"/>
    <col min="5139" max="5139" width="15.1796875" style="13" customWidth="1"/>
    <col min="5140" max="5377" width="9.1796875" style="13"/>
    <col min="5378" max="5378" width="11.54296875" style="13" customWidth="1"/>
    <col min="5379" max="5379" width="49.1796875" style="13" customWidth="1"/>
    <col min="5380" max="5382" width="17.7265625" style="13" customWidth="1"/>
    <col min="5383" max="5383" width="11.7265625" style="13" customWidth="1"/>
    <col min="5384" max="5384" width="15.54296875" style="13" customWidth="1"/>
    <col min="5385" max="5385" width="13.81640625" style="13" customWidth="1"/>
    <col min="5386" max="5391" width="15.1796875" style="13" customWidth="1"/>
    <col min="5392" max="5394" width="0" style="13" hidden="1" customWidth="1"/>
    <col min="5395" max="5395" width="15.1796875" style="13" customWidth="1"/>
    <col min="5396" max="5633" width="9.1796875" style="13"/>
    <col min="5634" max="5634" width="11.54296875" style="13" customWidth="1"/>
    <col min="5635" max="5635" width="49.1796875" style="13" customWidth="1"/>
    <col min="5636" max="5638" width="17.7265625" style="13" customWidth="1"/>
    <col min="5639" max="5639" width="11.7265625" style="13" customWidth="1"/>
    <col min="5640" max="5640" width="15.54296875" style="13" customWidth="1"/>
    <col min="5641" max="5641" width="13.81640625" style="13" customWidth="1"/>
    <col min="5642" max="5647" width="15.1796875" style="13" customWidth="1"/>
    <col min="5648" max="5650" width="0" style="13" hidden="1" customWidth="1"/>
    <col min="5651" max="5651" width="15.1796875" style="13" customWidth="1"/>
    <col min="5652" max="5889" width="9.1796875" style="13"/>
    <col min="5890" max="5890" width="11.54296875" style="13" customWidth="1"/>
    <col min="5891" max="5891" width="49.1796875" style="13" customWidth="1"/>
    <col min="5892" max="5894" width="17.7265625" style="13" customWidth="1"/>
    <col min="5895" max="5895" width="11.7265625" style="13" customWidth="1"/>
    <col min="5896" max="5896" width="15.54296875" style="13" customWidth="1"/>
    <col min="5897" max="5897" width="13.81640625" style="13" customWidth="1"/>
    <col min="5898" max="5903" width="15.1796875" style="13" customWidth="1"/>
    <col min="5904" max="5906" width="0" style="13" hidden="1" customWidth="1"/>
    <col min="5907" max="5907" width="15.1796875" style="13" customWidth="1"/>
    <col min="5908" max="6145" width="9.1796875" style="13"/>
    <col min="6146" max="6146" width="11.54296875" style="13" customWidth="1"/>
    <col min="6147" max="6147" width="49.1796875" style="13" customWidth="1"/>
    <col min="6148" max="6150" width="17.7265625" style="13" customWidth="1"/>
    <col min="6151" max="6151" width="11.7265625" style="13" customWidth="1"/>
    <col min="6152" max="6152" width="15.54296875" style="13" customWidth="1"/>
    <col min="6153" max="6153" width="13.81640625" style="13" customWidth="1"/>
    <col min="6154" max="6159" width="15.1796875" style="13" customWidth="1"/>
    <col min="6160" max="6162" width="0" style="13" hidden="1" customWidth="1"/>
    <col min="6163" max="6163" width="15.1796875" style="13" customWidth="1"/>
    <col min="6164" max="6401" width="9.1796875" style="13"/>
    <col min="6402" max="6402" width="11.54296875" style="13" customWidth="1"/>
    <col min="6403" max="6403" width="49.1796875" style="13" customWidth="1"/>
    <col min="6404" max="6406" width="17.7265625" style="13" customWidth="1"/>
    <col min="6407" max="6407" width="11.7265625" style="13" customWidth="1"/>
    <col min="6408" max="6408" width="15.54296875" style="13" customWidth="1"/>
    <col min="6409" max="6409" width="13.81640625" style="13" customWidth="1"/>
    <col min="6410" max="6415" width="15.1796875" style="13" customWidth="1"/>
    <col min="6416" max="6418" width="0" style="13" hidden="1" customWidth="1"/>
    <col min="6419" max="6419" width="15.1796875" style="13" customWidth="1"/>
    <col min="6420" max="6657" width="9.1796875" style="13"/>
    <col min="6658" max="6658" width="11.54296875" style="13" customWidth="1"/>
    <col min="6659" max="6659" width="49.1796875" style="13" customWidth="1"/>
    <col min="6660" max="6662" width="17.7265625" style="13" customWidth="1"/>
    <col min="6663" max="6663" width="11.7265625" style="13" customWidth="1"/>
    <col min="6664" max="6664" width="15.54296875" style="13" customWidth="1"/>
    <col min="6665" max="6665" width="13.81640625" style="13" customWidth="1"/>
    <col min="6666" max="6671" width="15.1796875" style="13" customWidth="1"/>
    <col min="6672" max="6674" width="0" style="13" hidden="1" customWidth="1"/>
    <col min="6675" max="6675" width="15.1796875" style="13" customWidth="1"/>
    <col min="6676" max="6913" width="9.1796875" style="13"/>
    <col min="6914" max="6914" width="11.54296875" style="13" customWidth="1"/>
    <col min="6915" max="6915" width="49.1796875" style="13" customWidth="1"/>
    <col min="6916" max="6918" width="17.7265625" style="13" customWidth="1"/>
    <col min="6919" max="6919" width="11.7265625" style="13" customWidth="1"/>
    <col min="6920" max="6920" width="15.54296875" style="13" customWidth="1"/>
    <col min="6921" max="6921" width="13.81640625" style="13" customWidth="1"/>
    <col min="6922" max="6927" width="15.1796875" style="13" customWidth="1"/>
    <col min="6928" max="6930" width="0" style="13" hidden="1" customWidth="1"/>
    <col min="6931" max="6931" width="15.1796875" style="13" customWidth="1"/>
    <col min="6932" max="7169" width="9.1796875" style="13"/>
    <col min="7170" max="7170" width="11.54296875" style="13" customWidth="1"/>
    <col min="7171" max="7171" width="49.1796875" style="13" customWidth="1"/>
    <col min="7172" max="7174" width="17.7265625" style="13" customWidth="1"/>
    <col min="7175" max="7175" width="11.7265625" style="13" customWidth="1"/>
    <col min="7176" max="7176" width="15.54296875" style="13" customWidth="1"/>
    <col min="7177" max="7177" width="13.81640625" style="13" customWidth="1"/>
    <col min="7178" max="7183" width="15.1796875" style="13" customWidth="1"/>
    <col min="7184" max="7186" width="0" style="13" hidden="1" customWidth="1"/>
    <col min="7187" max="7187" width="15.1796875" style="13" customWidth="1"/>
    <col min="7188" max="7425" width="9.1796875" style="13"/>
    <col min="7426" max="7426" width="11.54296875" style="13" customWidth="1"/>
    <col min="7427" max="7427" width="49.1796875" style="13" customWidth="1"/>
    <col min="7428" max="7430" width="17.7265625" style="13" customWidth="1"/>
    <col min="7431" max="7431" width="11.7265625" style="13" customWidth="1"/>
    <col min="7432" max="7432" width="15.54296875" style="13" customWidth="1"/>
    <col min="7433" max="7433" width="13.81640625" style="13" customWidth="1"/>
    <col min="7434" max="7439" width="15.1796875" style="13" customWidth="1"/>
    <col min="7440" max="7442" width="0" style="13" hidden="1" customWidth="1"/>
    <col min="7443" max="7443" width="15.1796875" style="13" customWidth="1"/>
    <col min="7444" max="7681" width="9.1796875" style="13"/>
    <col min="7682" max="7682" width="11.54296875" style="13" customWidth="1"/>
    <col min="7683" max="7683" width="49.1796875" style="13" customWidth="1"/>
    <col min="7684" max="7686" width="17.7265625" style="13" customWidth="1"/>
    <col min="7687" max="7687" width="11.7265625" style="13" customWidth="1"/>
    <col min="7688" max="7688" width="15.54296875" style="13" customWidth="1"/>
    <col min="7689" max="7689" width="13.81640625" style="13" customWidth="1"/>
    <col min="7690" max="7695" width="15.1796875" style="13" customWidth="1"/>
    <col min="7696" max="7698" width="0" style="13" hidden="1" customWidth="1"/>
    <col min="7699" max="7699" width="15.1796875" style="13" customWidth="1"/>
    <col min="7700" max="7937" width="9.1796875" style="13"/>
    <col min="7938" max="7938" width="11.54296875" style="13" customWidth="1"/>
    <col min="7939" max="7939" width="49.1796875" style="13" customWidth="1"/>
    <col min="7940" max="7942" width="17.7265625" style="13" customWidth="1"/>
    <col min="7943" max="7943" width="11.7265625" style="13" customWidth="1"/>
    <col min="7944" max="7944" width="15.54296875" style="13" customWidth="1"/>
    <col min="7945" max="7945" width="13.81640625" style="13" customWidth="1"/>
    <col min="7946" max="7951" width="15.1796875" style="13" customWidth="1"/>
    <col min="7952" max="7954" width="0" style="13" hidden="1" customWidth="1"/>
    <col min="7955" max="7955" width="15.1796875" style="13" customWidth="1"/>
    <col min="7956" max="8193" width="9.1796875" style="13"/>
    <col min="8194" max="8194" width="11.54296875" style="13" customWidth="1"/>
    <col min="8195" max="8195" width="49.1796875" style="13" customWidth="1"/>
    <col min="8196" max="8198" width="17.7265625" style="13" customWidth="1"/>
    <col min="8199" max="8199" width="11.7265625" style="13" customWidth="1"/>
    <col min="8200" max="8200" width="15.54296875" style="13" customWidth="1"/>
    <col min="8201" max="8201" width="13.81640625" style="13" customWidth="1"/>
    <col min="8202" max="8207" width="15.1796875" style="13" customWidth="1"/>
    <col min="8208" max="8210" width="0" style="13" hidden="1" customWidth="1"/>
    <col min="8211" max="8211" width="15.1796875" style="13" customWidth="1"/>
    <col min="8212" max="8449" width="9.1796875" style="13"/>
    <col min="8450" max="8450" width="11.54296875" style="13" customWidth="1"/>
    <col min="8451" max="8451" width="49.1796875" style="13" customWidth="1"/>
    <col min="8452" max="8454" width="17.7265625" style="13" customWidth="1"/>
    <col min="8455" max="8455" width="11.7265625" style="13" customWidth="1"/>
    <col min="8456" max="8456" width="15.54296875" style="13" customWidth="1"/>
    <col min="8457" max="8457" width="13.81640625" style="13" customWidth="1"/>
    <col min="8458" max="8463" width="15.1796875" style="13" customWidth="1"/>
    <col min="8464" max="8466" width="0" style="13" hidden="1" customWidth="1"/>
    <col min="8467" max="8467" width="15.1796875" style="13" customWidth="1"/>
    <col min="8468" max="8705" width="9.1796875" style="13"/>
    <col min="8706" max="8706" width="11.54296875" style="13" customWidth="1"/>
    <col min="8707" max="8707" width="49.1796875" style="13" customWidth="1"/>
    <col min="8708" max="8710" width="17.7265625" style="13" customWidth="1"/>
    <col min="8711" max="8711" width="11.7265625" style="13" customWidth="1"/>
    <col min="8712" max="8712" width="15.54296875" style="13" customWidth="1"/>
    <col min="8713" max="8713" width="13.81640625" style="13" customWidth="1"/>
    <col min="8714" max="8719" width="15.1796875" style="13" customWidth="1"/>
    <col min="8720" max="8722" width="0" style="13" hidden="1" customWidth="1"/>
    <col min="8723" max="8723" width="15.1796875" style="13" customWidth="1"/>
    <col min="8724" max="8961" width="9.1796875" style="13"/>
    <col min="8962" max="8962" width="11.54296875" style="13" customWidth="1"/>
    <col min="8963" max="8963" width="49.1796875" style="13" customWidth="1"/>
    <col min="8964" max="8966" width="17.7265625" style="13" customWidth="1"/>
    <col min="8967" max="8967" width="11.7265625" style="13" customWidth="1"/>
    <col min="8968" max="8968" width="15.54296875" style="13" customWidth="1"/>
    <col min="8969" max="8969" width="13.81640625" style="13" customWidth="1"/>
    <col min="8970" max="8975" width="15.1796875" style="13" customWidth="1"/>
    <col min="8976" max="8978" width="0" style="13" hidden="1" customWidth="1"/>
    <col min="8979" max="8979" width="15.1796875" style="13" customWidth="1"/>
    <col min="8980" max="9217" width="9.1796875" style="13"/>
    <col min="9218" max="9218" width="11.54296875" style="13" customWidth="1"/>
    <col min="9219" max="9219" width="49.1796875" style="13" customWidth="1"/>
    <col min="9220" max="9222" width="17.7265625" style="13" customWidth="1"/>
    <col min="9223" max="9223" width="11.7265625" style="13" customWidth="1"/>
    <col min="9224" max="9224" width="15.54296875" style="13" customWidth="1"/>
    <col min="9225" max="9225" width="13.81640625" style="13" customWidth="1"/>
    <col min="9226" max="9231" width="15.1796875" style="13" customWidth="1"/>
    <col min="9232" max="9234" width="0" style="13" hidden="1" customWidth="1"/>
    <col min="9235" max="9235" width="15.1796875" style="13" customWidth="1"/>
    <col min="9236" max="9473" width="9.1796875" style="13"/>
    <col min="9474" max="9474" width="11.54296875" style="13" customWidth="1"/>
    <col min="9475" max="9475" width="49.1796875" style="13" customWidth="1"/>
    <col min="9476" max="9478" width="17.7265625" style="13" customWidth="1"/>
    <col min="9479" max="9479" width="11.7265625" style="13" customWidth="1"/>
    <col min="9480" max="9480" width="15.54296875" style="13" customWidth="1"/>
    <col min="9481" max="9481" width="13.81640625" style="13" customWidth="1"/>
    <col min="9482" max="9487" width="15.1796875" style="13" customWidth="1"/>
    <col min="9488" max="9490" width="0" style="13" hidden="1" customWidth="1"/>
    <col min="9491" max="9491" width="15.1796875" style="13" customWidth="1"/>
    <col min="9492" max="9729" width="9.1796875" style="13"/>
    <col min="9730" max="9730" width="11.54296875" style="13" customWidth="1"/>
    <col min="9731" max="9731" width="49.1796875" style="13" customWidth="1"/>
    <col min="9732" max="9734" width="17.7265625" style="13" customWidth="1"/>
    <col min="9735" max="9735" width="11.7265625" style="13" customWidth="1"/>
    <col min="9736" max="9736" width="15.54296875" style="13" customWidth="1"/>
    <col min="9737" max="9737" width="13.81640625" style="13" customWidth="1"/>
    <col min="9738" max="9743" width="15.1796875" style="13" customWidth="1"/>
    <col min="9744" max="9746" width="0" style="13" hidden="1" customWidth="1"/>
    <col min="9747" max="9747" width="15.1796875" style="13" customWidth="1"/>
    <col min="9748" max="9985" width="9.1796875" style="13"/>
    <col min="9986" max="9986" width="11.54296875" style="13" customWidth="1"/>
    <col min="9987" max="9987" width="49.1796875" style="13" customWidth="1"/>
    <col min="9988" max="9990" width="17.7265625" style="13" customWidth="1"/>
    <col min="9991" max="9991" width="11.7265625" style="13" customWidth="1"/>
    <col min="9992" max="9992" width="15.54296875" style="13" customWidth="1"/>
    <col min="9993" max="9993" width="13.81640625" style="13" customWidth="1"/>
    <col min="9994" max="9999" width="15.1796875" style="13" customWidth="1"/>
    <col min="10000" max="10002" width="0" style="13" hidden="1" customWidth="1"/>
    <col min="10003" max="10003" width="15.1796875" style="13" customWidth="1"/>
    <col min="10004" max="10241" width="9.1796875" style="13"/>
    <col min="10242" max="10242" width="11.54296875" style="13" customWidth="1"/>
    <col min="10243" max="10243" width="49.1796875" style="13" customWidth="1"/>
    <col min="10244" max="10246" width="17.7265625" style="13" customWidth="1"/>
    <col min="10247" max="10247" width="11.7265625" style="13" customWidth="1"/>
    <col min="10248" max="10248" width="15.54296875" style="13" customWidth="1"/>
    <col min="10249" max="10249" width="13.81640625" style="13" customWidth="1"/>
    <col min="10250" max="10255" width="15.1796875" style="13" customWidth="1"/>
    <col min="10256" max="10258" width="0" style="13" hidden="1" customWidth="1"/>
    <col min="10259" max="10259" width="15.1796875" style="13" customWidth="1"/>
    <col min="10260" max="10497" width="9.1796875" style="13"/>
    <col min="10498" max="10498" width="11.54296875" style="13" customWidth="1"/>
    <col min="10499" max="10499" width="49.1796875" style="13" customWidth="1"/>
    <col min="10500" max="10502" width="17.7265625" style="13" customWidth="1"/>
    <col min="10503" max="10503" width="11.7265625" style="13" customWidth="1"/>
    <col min="10504" max="10504" width="15.54296875" style="13" customWidth="1"/>
    <col min="10505" max="10505" width="13.81640625" style="13" customWidth="1"/>
    <col min="10506" max="10511" width="15.1796875" style="13" customWidth="1"/>
    <col min="10512" max="10514" width="0" style="13" hidden="1" customWidth="1"/>
    <col min="10515" max="10515" width="15.1796875" style="13" customWidth="1"/>
    <col min="10516" max="10753" width="9.1796875" style="13"/>
    <col min="10754" max="10754" width="11.54296875" style="13" customWidth="1"/>
    <col min="10755" max="10755" width="49.1796875" style="13" customWidth="1"/>
    <col min="10756" max="10758" width="17.7265625" style="13" customWidth="1"/>
    <col min="10759" max="10759" width="11.7265625" style="13" customWidth="1"/>
    <col min="10760" max="10760" width="15.54296875" style="13" customWidth="1"/>
    <col min="10761" max="10761" width="13.81640625" style="13" customWidth="1"/>
    <col min="10762" max="10767" width="15.1796875" style="13" customWidth="1"/>
    <col min="10768" max="10770" width="0" style="13" hidden="1" customWidth="1"/>
    <col min="10771" max="10771" width="15.1796875" style="13" customWidth="1"/>
    <col min="10772" max="11009" width="9.1796875" style="13"/>
    <col min="11010" max="11010" width="11.54296875" style="13" customWidth="1"/>
    <col min="11011" max="11011" width="49.1796875" style="13" customWidth="1"/>
    <col min="11012" max="11014" width="17.7265625" style="13" customWidth="1"/>
    <col min="11015" max="11015" width="11.7265625" style="13" customWidth="1"/>
    <col min="11016" max="11016" width="15.54296875" style="13" customWidth="1"/>
    <col min="11017" max="11017" width="13.81640625" style="13" customWidth="1"/>
    <col min="11018" max="11023" width="15.1796875" style="13" customWidth="1"/>
    <col min="11024" max="11026" width="0" style="13" hidden="1" customWidth="1"/>
    <col min="11027" max="11027" width="15.1796875" style="13" customWidth="1"/>
    <col min="11028" max="11265" width="9.1796875" style="13"/>
    <col min="11266" max="11266" width="11.54296875" style="13" customWidth="1"/>
    <col min="11267" max="11267" width="49.1796875" style="13" customWidth="1"/>
    <col min="11268" max="11270" width="17.7265625" style="13" customWidth="1"/>
    <col min="11271" max="11271" width="11.7265625" style="13" customWidth="1"/>
    <col min="11272" max="11272" width="15.54296875" style="13" customWidth="1"/>
    <col min="11273" max="11273" width="13.81640625" style="13" customWidth="1"/>
    <col min="11274" max="11279" width="15.1796875" style="13" customWidth="1"/>
    <col min="11280" max="11282" width="0" style="13" hidden="1" customWidth="1"/>
    <col min="11283" max="11283" width="15.1796875" style="13" customWidth="1"/>
    <col min="11284" max="11521" width="9.1796875" style="13"/>
    <col min="11522" max="11522" width="11.54296875" style="13" customWidth="1"/>
    <col min="11523" max="11523" width="49.1796875" style="13" customWidth="1"/>
    <col min="11524" max="11526" width="17.7265625" style="13" customWidth="1"/>
    <col min="11527" max="11527" width="11.7265625" style="13" customWidth="1"/>
    <col min="11528" max="11528" width="15.54296875" style="13" customWidth="1"/>
    <col min="11529" max="11529" width="13.81640625" style="13" customWidth="1"/>
    <col min="11530" max="11535" width="15.1796875" style="13" customWidth="1"/>
    <col min="11536" max="11538" width="0" style="13" hidden="1" customWidth="1"/>
    <col min="11539" max="11539" width="15.1796875" style="13" customWidth="1"/>
    <col min="11540" max="11777" width="9.1796875" style="13"/>
    <col min="11778" max="11778" width="11.54296875" style="13" customWidth="1"/>
    <col min="11779" max="11779" width="49.1796875" style="13" customWidth="1"/>
    <col min="11780" max="11782" width="17.7265625" style="13" customWidth="1"/>
    <col min="11783" max="11783" width="11.7265625" style="13" customWidth="1"/>
    <col min="11784" max="11784" width="15.54296875" style="13" customWidth="1"/>
    <col min="11785" max="11785" width="13.81640625" style="13" customWidth="1"/>
    <col min="11786" max="11791" width="15.1796875" style="13" customWidth="1"/>
    <col min="11792" max="11794" width="0" style="13" hidden="1" customWidth="1"/>
    <col min="11795" max="11795" width="15.1796875" style="13" customWidth="1"/>
    <col min="11796" max="12033" width="9.1796875" style="13"/>
    <col min="12034" max="12034" width="11.54296875" style="13" customWidth="1"/>
    <col min="12035" max="12035" width="49.1796875" style="13" customWidth="1"/>
    <col min="12036" max="12038" width="17.7265625" style="13" customWidth="1"/>
    <col min="12039" max="12039" width="11.7265625" style="13" customWidth="1"/>
    <col min="12040" max="12040" width="15.54296875" style="13" customWidth="1"/>
    <col min="12041" max="12041" width="13.81640625" style="13" customWidth="1"/>
    <col min="12042" max="12047" width="15.1796875" style="13" customWidth="1"/>
    <col min="12048" max="12050" width="0" style="13" hidden="1" customWidth="1"/>
    <col min="12051" max="12051" width="15.1796875" style="13" customWidth="1"/>
    <col min="12052" max="12289" width="9.1796875" style="13"/>
    <col min="12290" max="12290" width="11.54296875" style="13" customWidth="1"/>
    <col min="12291" max="12291" width="49.1796875" style="13" customWidth="1"/>
    <col min="12292" max="12294" width="17.7265625" style="13" customWidth="1"/>
    <col min="12295" max="12295" width="11.7265625" style="13" customWidth="1"/>
    <col min="12296" max="12296" width="15.54296875" style="13" customWidth="1"/>
    <col min="12297" max="12297" width="13.81640625" style="13" customWidth="1"/>
    <col min="12298" max="12303" width="15.1796875" style="13" customWidth="1"/>
    <col min="12304" max="12306" width="0" style="13" hidden="1" customWidth="1"/>
    <col min="12307" max="12307" width="15.1796875" style="13" customWidth="1"/>
    <col min="12308" max="12545" width="9.1796875" style="13"/>
    <col min="12546" max="12546" width="11.54296875" style="13" customWidth="1"/>
    <col min="12547" max="12547" width="49.1796875" style="13" customWidth="1"/>
    <col min="12548" max="12550" width="17.7265625" style="13" customWidth="1"/>
    <col min="12551" max="12551" width="11.7265625" style="13" customWidth="1"/>
    <col min="12552" max="12552" width="15.54296875" style="13" customWidth="1"/>
    <col min="12553" max="12553" width="13.81640625" style="13" customWidth="1"/>
    <col min="12554" max="12559" width="15.1796875" style="13" customWidth="1"/>
    <col min="12560" max="12562" width="0" style="13" hidden="1" customWidth="1"/>
    <col min="12563" max="12563" width="15.1796875" style="13" customWidth="1"/>
    <col min="12564" max="12801" width="9.1796875" style="13"/>
    <col min="12802" max="12802" width="11.54296875" style="13" customWidth="1"/>
    <col min="12803" max="12803" width="49.1796875" style="13" customWidth="1"/>
    <col min="12804" max="12806" width="17.7265625" style="13" customWidth="1"/>
    <col min="12807" max="12807" width="11.7265625" style="13" customWidth="1"/>
    <col min="12808" max="12808" width="15.54296875" style="13" customWidth="1"/>
    <col min="12809" max="12809" width="13.81640625" style="13" customWidth="1"/>
    <col min="12810" max="12815" width="15.1796875" style="13" customWidth="1"/>
    <col min="12816" max="12818" width="0" style="13" hidden="1" customWidth="1"/>
    <col min="12819" max="12819" width="15.1796875" style="13" customWidth="1"/>
    <col min="12820" max="13057" width="9.1796875" style="13"/>
    <col min="13058" max="13058" width="11.54296875" style="13" customWidth="1"/>
    <col min="13059" max="13059" width="49.1796875" style="13" customWidth="1"/>
    <col min="13060" max="13062" width="17.7265625" style="13" customWidth="1"/>
    <col min="13063" max="13063" width="11.7265625" style="13" customWidth="1"/>
    <col min="13064" max="13064" width="15.54296875" style="13" customWidth="1"/>
    <col min="13065" max="13065" width="13.81640625" style="13" customWidth="1"/>
    <col min="13066" max="13071" width="15.1796875" style="13" customWidth="1"/>
    <col min="13072" max="13074" width="0" style="13" hidden="1" customWidth="1"/>
    <col min="13075" max="13075" width="15.1796875" style="13" customWidth="1"/>
    <col min="13076" max="13313" width="9.1796875" style="13"/>
    <col min="13314" max="13314" width="11.54296875" style="13" customWidth="1"/>
    <col min="13315" max="13315" width="49.1796875" style="13" customWidth="1"/>
    <col min="13316" max="13318" width="17.7265625" style="13" customWidth="1"/>
    <col min="13319" max="13319" width="11.7265625" style="13" customWidth="1"/>
    <col min="13320" max="13320" width="15.54296875" style="13" customWidth="1"/>
    <col min="13321" max="13321" width="13.81640625" style="13" customWidth="1"/>
    <col min="13322" max="13327" width="15.1796875" style="13" customWidth="1"/>
    <col min="13328" max="13330" width="0" style="13" hidden="1" customWidth="1"/>
    <col min="13331" max="13331" width="15.1796875" style="13" customWidth="1"/>
    <col min="13332" max="13569" width="9.1796875" style="13"/>
    <col min="13570" max="13570" width="11.54296875" style="13" customWidth="1"/>
    <col min="13571" max="13571" width="49.1796875" style="13" customWidth="1"/>
    <col min="13572" max="13574" width="17.7265625" style="13" customWidth="1"/>
    <col min="13575" max="13575" width="11.7265625" style="13" customWidth="1"/>
    <col min="13576" max="13576" width="15.54296875" style="13" customWidth="1"/>
    <col min="13577" max="13577" width="13.81640625" style="13" customWidth="1"/>
    <col min="13578" max="13583" width="15.1796875" style="13" customWidth="1"/>
    <col min="13584" max="13586" width="0" style="13" hidden="1" customWidth="1"/>
    <col min="13587" max="13587" width="15.1796875" style="13" customWidth="1"/>
    <col min="13588" max="13825" width="9.1796875" style="13"/>
    <col min="13826" max="13826" width="11.54296875" style="13" customWidth="1"/>
    <col min="13827" max="13827" width="49.1796875" style="13" customWidth="1"/>
    <col min="13828" max="13830" width="17.7265625" style="13" customWidth="1"/>
    <col min="13831" max="13831" width="11.7265625" style="13" customWidth="1"/>
    <col min="13832" max="13832" width="15.54296875" style="13" customWidth="1"/>
    <col min="13833" max="13833" width="13.81640625" style="13" customWidth="1"/>
    <col min="13834" max="13839" width="15.1796875" style="13" customWidth="1"/>
    <col min="13840" max="13842" width="0" style="13" hidden="1" customWidth="1"/>
    <col min="13843" max="13843" width="15.1796875" style="13" customWidth="1"/>
    <col min="13844" max="14081" width="9.1796875" style="13"/>
    <col min="14082" max="14082" width="11.54296875" style="13" customWidth="1"/>
    <col min="14083" max="14083" width="49.1796875" style="13" customWidth="1"/>
    <col min="14084" max="14086" width="17.7265625" style="13" customWidth="1"/>
    <col min="14087" max="14087" width="11.7265625" style="13" customWidth="1"/>
    <col min="14088" max="14088" width="15.54296875" style="13" customWidth="1"/>
    <col min="14089" max="14089" width="13.81640625" style="13" customWidth="1"/>
    <col min="14090" max="14095" width="15.1796875" style="13" customWidth="1"/>
    <col min="14096" max="14098" width="0" style="13" hidden="1" customWidth="1"/>
    <col min="14099" max="14099" width="15.1796875" style="13" customWidth="1"/>
    <col min="14100" max="14337" width="9.1796875" style="13"/>
    <col min="14338" max="14338" width="11.54296875" style="13" customWidth="1"/>
    <col min="14339" max="14339" width="49.1796875" style="13" customWidth="1"/>
    <col min="14340" max="14342" width="17.7265625" style="13" customWidth="1"/>
    <col min="14343" max="14343" width="11.7265625" style="13" customWidth="1"/>
    <col min="14344" max="14344" width="15.54296875" style="13" customWidth="1"/>
    <col min="14345" max="14345" width="13.81640625" style="13" customWidth="1"/>
    <col min="14346" max="14351" width="15.1796875" style="13" customWidth="1"/>
    <col min="14352" max="14354" width="0" style="13" hidden="1" customWidth="1"/>
    <col min="14355" max="14355" width="15.1796875" style="13" customWidth="1"/>
    <col min="14356" max="14593" width="9.1796875" style="13"/>
    <col min="14594" max="14594" width="11.54296875" style="13" customWidth="1"/>
    <col min="14595" max="14595" width="49.1796875" style="13" customWidth="1"/>
    <col min="14596" max="14598" width="17.7265625" style="13" customWidth="1"/>
    <col min="14599" max="14599" width="11.7265625" style="13" customWidth="1"/>
    <col min="14600" max="14600" width="15.54296875" style="13" customWidth="1"/>
    <col min="14601" max="14601" width="13.81640625" style="13" customWidth="1"/>
    <col min="14602" max="14607" width="15.1796875" style="13" customWidth="1"/>
    <col min="14608" max="14610" width="0" style="13" hidden="1" customWidth="1"/>
    <col min="14611" max="14611" width="15.1796875" style="13" customWidth="1"/>
    <col min="14612" max="14849" width="9.1796875" style="13"/>
    <col min="14850" max="14850" width="11.54296875" style="13" customWidth="1"/>
    <col min="14851" max="14851" width="49.1796875" style="13" customWidth="1"/>
    <col min="14852" max="14854" width="17.7265625" style="13" customWidth="1"/>
    <col min="14855" max="14855" width="11.7265625" style="13" customWidth="1"/>
    <col min="14856" max="14856" width="15.54296875" style="13" customWidth="1"/>
    <col min="14857" max="14857" width="13.81640625" style="13" customWidth="1"/>
    <col min="14858" max="14863" width="15.1796875" style="13" customWidth="1"/>
    <col min="14864" max="14866" width="0" style="13" hidden="1" customWidth="1"/>
    <col min="14867" max="14867" width="15.1796875" style="13" customWidth="1"/>
    <col min="14868" max="15105" width="9.1796875" style="13"/>
    <col min="15106" max="15106" width="11.54296875" style="13" customWidth="1"/>
    <col min="15107" max="15107" width="49.1796875" style="13" customWidth="1"/>
    <col min="15108" max="15110" width="17.7265625" style="13" customWidth="1"/>
    <col min="15111" max="15111" width="11.7265625" style="13" customWidth="1"/>
    <col min="15112" max="15112" width="15.54296875" style="13" customWidth="1"/>
    <col min="15113" max="15113" width="13.81640625" style="13" customWidth="1"/>
    <col min="15114" max="15119" width="15.1796875" style="13" customWidth="1"/>
    <col min="15120" max="15122" width="0" style="13" hidden="1" customWidth="1"/>
    <col min="15123" max="15123" width="15.1796875" style="13" customWidth="1"/>
    <col min="15124" max="15361" width="9.1796875" style="13"/>
    <col min="15362" max="15362" width="11.54296875" style="13" customWidth="1"/>
    <col min="15363" max="15363" width="49.1796875" style="13" customWidth="1"/>
    <col min="15364" max="15366" width="17.7265625" style="13" customWidth="1"/>
    <col min="15367" max="15367" width="11.7265625" style="13" customWidth="1"/>
    <col min="15368" max="15368" width="15.54296875" style="13" customWidth="1"/>
    <col min="15369" max="15369" width="13.81640625" style="13" customWidth="1"/>
    <col min="15370" max="15375" width="15.1796875" style="13" customWidth="1"/>
    <col min="15376" max="15378" width="0" style="13" hidden="1" customWidth="1"/>
    <col min="15379" max="15379" width="15.1796875" style="13" customWidth="1"/>
    <col min="15380" max="15617" width="9.1796875" style="13"/>
    <col min="15618" max="15618" width="11.54296875" style="13" customWidth="1"/>
    <col min="15619" max="15619" width="49.1796875" style="13" customWidth="1"/>
    <col min="15620" max="15622" width="17.7265625" style="13" customWidth="1"/>
    <col min="15623" max="15623" width="11.7265625" style="13" customWidth="1"/>
    <col min="15624" max="15624" width="15.54296875" style="13" customWidth="1"/>
    <col min="15625" max="15625" width="13.81640625" style="13" customWidth="1"/>
    <col min="15626" max="15631" width="15.1796875" style="13" customWidth="1"/>
    <col min="15632" max="15634" width="0" style="13" hidden="1" customWidth="1"/>
    <col min="15635" max="15635" width="15.1796875" style="13" customWidth="1"/>
    <col min="15636" max="15873" width="9.1796875" style="13"/>
    <col min="15874" max="15874" width="11.54296875" style="13" customWidth="1"/>
    <col min="15875" max="15875" width="49.1796875" style="13" customWidth="1"/>
    <col min="15876" max="15878" width="17.7265625" style="13" customWidth="1"/>
    <col min="15879" max="15879" width="11.7265625" style="13" customWidth="1"/>
    <col min="15880" max="15880" width="15.54296875" style="13" customWidth="1"/>
    <col min="15881" max="15881" width="13.81640625" style="13" customWidth="1"/>
    <col min="15882" max="15887" width="15.1796875" style="13" customWidth="1"/>
    <col min="15888" max="15890" width="0" style="13" hidden="1" customWidth="1"/>
    <col min="15891" max="15891" width="15.1796875" style="13" customWidth="1"/>
    <col min="15892" max="16129" width="9.1796875" style="13"/>
    <col min="16130" max="16130" width="11.54296875" style="13" customWidth="1"/>
    <col min="16131" max="16131" width="49.1796875" style="13" customWidth="1"/>
    <col min="16132" max="16134" width="17.7265625" style="13" customWidth="1"/>
    <col min="16135" max="16135" width="11.7265625" style="13" customWidth="1"/>
    <col min="16136" max="16136" width="15.54296875" style="13" customWidth="1"/>
    <col min="16137" max="16137" width="13.81640625" style="13" customWidth="1"/>
    <col min="16138" max="16143" width="15.1796875" style="13" customWidth="1"/>
    <col min="16144" max="16146" width="0" style="13" hidden="1" customWidth="1"/>
    <col min="16147" max="16147" width="15.1796875" style="13" customWidth="1"/>
    <col min="16148" max="16384" width="9.1796875" style="13"/>
  </cols>
  <sheetData>
    <row r="1" spans="1:43" ht="32.25" customHeight="1" x14ac:dyDescent="0.3">
      <c r="A1" s="455" t="s">
        <v>73</v>
      </c>
      <c r="B1" s="455"/>
      <c r="C1" s="455"/>
      <c r="D1" s="455"/>
      <c r="E1" s="455"/>
      <c r="F1" s="455"/>
      <c r="G1" s="455"/>
      <c r="H1" s="455"/>
      <c r="I1" s="12"/>
      <c r="J1" s="12"/>
    </row>
    <row r="2" spans="1:43" ht="20" x14ac:dyDescent="0.3">
      <c r="A2" s="456" t="s">
        <v>279</v>
      </c>
      <c r="B2" s="456"/>
      <c r="C2" s="456"/>
      <c r="D2" s="456"/>
      <c r="E2" s="456"/>
      <c r="F2" s="456"/>
      <c r="G2" s="456"/>
      <c r="H2" s="456"/>
      <c r="I2" s="12"/>
      <c r="J2" s="12"/>
    </row>
    <row r="4" spans="1:43" ht="20" x14ac:dyDescent="0.3">
      <c r="A4" s="457" t="s">
        <v>74</v>
      </c>
      <c r="B4" s="457"/>
      <c r="C4" s="457"/>
      <c r="D4" s="457"/>
      <c r="E4" s="457"/>
      <c r="F4" s="457"/>
      <c r="G4" s="457"/>
      <c r="H4" s="457"/>
    </row>
    <row r="5" spans="1:43" s="15" customFormat="1" x14ac:dyDescent="0.3">
      <c r="A5" s="14"/>
      <c r="D5" s="16"/>
      <c r="E5" s="16"/>
      <c r="F5" s="16"/>
      <c r="G5" s="16"/>
    </row>
    <row r="6" spans="1:43" ht="15.75" customHeight="1" x14ac:dyDescent="0.3">
      <c r="A6" s="458" t="s">
        <v>10</v>
      </c>
      <c r="B6" s="459"/>
      <c r="C6" s="453" t="s">
        <v>251</v>
      </c>
      <c r="D6" s="453" t="s">
        <v>280</v>
      </c>
      <c r="E6" s="453" t="s">
        <v>282</v>
      </c>
      <c r="F6" s="453" t="s">
        <v>281</v>
      </c>
      <c r="G6" s="453" t="s">
        <v>48</v>
      </c>
      <c r="H6" s="453" t="s">
        <v>48</v>
      </c>
    </row>
    <row r="7" spans="1:43" ht="38.25" customHeight="1" x14ac:dyDescent="0.3">
      <c r="A7" s="460"/>
      <c r="B7" s="461"/>
      <c r="C7" s="454"/>
      <c r="D7" s="454"/>
      <c r="E7" s="454"/>
      <c r="F7" s="454"/>
      <c r="G7" s="454"/>
      <c r="H7" s="454"/>
    </row>
    <row r="8" spans="1:43" s="19" customFormat="1" ht="11.5" customHeight="1" x14ac:dyDescent="0.25">
      <c r="A8" s="462">
        <v>1</v>
      </c>
      <c r="B8" s="462"/>
      <c r="C8" s="17">
        <v>2</v>
      </c>
      <c r="D8" s="18">
        <v>3</v>
      </c>
      <c r="E8" s="18">
        <v>4</v>
      </c>
      <c r="F8" s="18">
        <v>5</v>
      </c>
      <c r="G8" s="18" t="s">
        <v>283</v>
      </c>
      <c r="H8" s="18" t="s">
        <v>284</v>
      </c>
    </row>
    <row r="9" spans="1:43" s="19" customFormat="1" ht="17.5" x14ac:dyDescent="0.25">
      <c r="A9" s="464" t="s">
        <v>108</v>
      </c>
      <c r="B9" s="464"/>
      <c r="C9" s="33">
        <f>C10</f>
        <v>2801190.1799999997</v>
      </c>
      <c r="D9" s="33">
        <f t="shared" ref="D9:F9" si="0">D10</f>
        <v>3254605.84</v>
      </c>
      <c r="E9" s="33">
        <f t="shared" si="0"/>
        <v>3254605.84</v>
      </c>
      <c r="F9" s="33">
        <f t="shared" si="0"/>
        <v>2981799.11</v>
      </c>
      <c r="G9" s="33">
        <f t="shared" ref="G9:G11" si="1">F9/C9*100</f>
        <v>106.44757829330959</v>
      </c>
      <c r="H9" s="61">
        <f>F9/D9*100</f>
        <v>91.617825831714228</v>
      </c>
    </row>
    <row r="10" spans="1:43" s="19" customFormat="1" ht="20.25" customHeight="1" x14ac:dyDescent="0.25">
      <c r="A10" s="234">
        <v>6</v>
      </c>
      <c r="B10" s="234" t="s">
        <v>75</v>
      </c>
      <c r="C10" s="235">
        <f>C11+C15+C18+C21+C27</f>
        <v>2801190.1799999997</v>
      </c>
      <c r="D10" s="235">
        <f t="shared" ref="D10:F10" si="2">D11+D15+D18+D21+D27</f>
        <v>3254605.84</v>
      </c>
      <c r="E10" s="235">
        <f t="shared" si="2"/>
        <v>3254605.84</v>
      </c>
      <c r="F10" s="235">
        <f t="shared" si="2"/>
        <v>2981799.11</v>
      </c>
      <c r="G10" s="236">
        <f t="shared" si="1"/>
        <v>106.44757829330959</v>
      </c>
      <c r="H10" s="236">
        <f>F10/D10*100</f>
        <v>91.617825831714228</v>
      </c>
    </row>
    <row r="11" spans="1:43" s="19" customFormat="1" ht="30" customHeight="1" x14ac:dyDescent="0.25">
      <c r="A11" s="201">
        <v>63</v>
      </c>
      <c r="B11" s="202" t="s">
        <v>5</v>
      </c>
      <c r="C11" s="203">
        <f>C12</f>
        <v>2516140.59</v>
      </c>
      <c r="D11" s="203">
        <v>2925317.78</v>
      </c>
      <c r="E11" s="203">
        <v>2925317.78</v>
      </c>
      <c r="F11" s="203">
        <f t="shared" ref="F11" si="3">F12</f>
        <v>2653238.6799999997</v>
      </c>
      <c r="G11" s="204">
        <f t="shared" si="1"/>
        <v>105.44874521498816</v>
      </c>
      <c r="H11" s="205">
        <f t="shared" ref="H11:H27" si="4">F11/D11*100</f>
        <v>90.699160895948879</v>
      </c>
    </row>
    <row r="12" spans="1:43" ht="18" customHeight="1" x14ac:dyDescent="0.3">
      <c r="A12" s="29">
        <v>636</v>
      </c>
      <c r="B12" s="30" t="s">
        <v>16</v>
      </c>
      <c r="C12" s="32">
        <f t="shared" ref="C12:F12" si="5">SUM(C13:C14)</f>
        <v>2516140.59</v>
      </c>
      <c r="D12" s="32"/>
      <c r="E12" s="32"/>
      <c r="F12" s="32">
        <f t="shared" si="5"/>
        <v>2653238.6799999997</v>
      </c>
      <c r="G12" s="206">
        <f>F12/C12*100</f>
        <v>105.44874521498816</v>
      </c>
      <c r="H12" s="207" t="s">
        <v>223</v>
      </c>
    </row>
    <row r="13" spans="1:43" ht="18" customHeight="1" x14ac:dyDescent="0.3">
      <c r="A13" s="29">
        <v>6361</v>
      </c>
      <c r="B13" s="208" t="s">
        <v>71</v>
      </c>
      <c r="C13" s="209">
        <v>2504687.5</v>
      </c>
      <c r="D13" s="32"/>
      <c r="E13" s="32"/>
      <c r="F13" s="209">
        <v>2645658.09</v>
      </c>
      <c r="G13" s="206">
        <f t="shared" ref="G13:G14" si="6">F13/C13*100</f>
        <v>105.6282705926388</v>
      </c>
      <c r="H13" s="207" t="s">
        <v>223</v>
      </c>
    </row>
    <row r="14" spans="1:43" ht="18" customHeight="1" x14ac:dyDescent="0.3">
      <c r="A14" s="29">
        <v>6362</v>
      </c>
      <c r="B14" s="208" t="s">
        <v>183</v>
      </c>
      <c r="C14" s="209">
        <v>11453.09</v>
      </c>
      <c r="D14" s="32"/>
      <c r="E14" s="32"/>
      <c r="F14" s="209">
        <v>7580.59</v>
      </c>
      <c r="G14" s="206">
        <f t="shared" si="6"/>
        <v>66.188164067513654</v>
      </c>
      <c r="H14" s="207" t="s">
        <v>223</v>
      </c>
    </row>
    <row r="15" spans="1:43" s="24" customFormat="1" ht="15" customHeight="1" x14ac:dyDescent="0.3">
      <c r="A15" s="210">
        <v>64</v>
      </c>
      <c r="B15" s="211" t="s">
        <v>12</v>
      </c>
      <c r="C15" s="212">
        <f>C16</f>
        <v>0</v>
      </c>
      <c r="D15" s="212">
        <v>0.7</v>
      </c>
      <c r="E15" s="212">
        <v>0.7</v>
      </c>
      <c r="F15" s="212">
        <f t="shared" ref="C15:F16" si="7">F16</f>
        <v>0</v>
      </c>
      <c r="G15" s="213" t="s">
        <v>223</v>
      </c>
      <c r="H15" s="214">
        <f t="shared" si="4"/>
        <v>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23"/>
      <c r="AM15" s="23"/>
      <c r="AN15" s="23"/>
      <c r="AO15" s="23"/>
      <c r="AP15" s="23"/>
      <c r="AQ15" s="23"/>
    </row>
    <row r="16" spans="1:43" s="24" customFormat="1" ht="18" customHeight="1" x14ac:dyDescent="0.3">
      <c r="A16" s="215">
        <v>641</v>
      </c>
      <c r="B16" s="208" t="s">
        <v>13</v>
      </c>
      <c r="C16" s="216">
        <f t="shared" si="7"/>
        <v>0</v>
      </c>
      <c r="D16" s="216"/>
      <c r="E16" s="216"/>
      <c r="F16" s="216">
        <f t="shared" si="7"/>
        <v>0</v>
      </c>
      <c r="G16" s="238" t="s">
        <v>223</v>
      </c>
      <c r="H16" s="218" t="s">
        <v>223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23"/>
      <c r="AM16" s="23"/>
      <c r="AN16" s="23"/>
      <c r="AO16" s="23"/>
      <c r="AP16" s="23"/>
      <c r="AQ16" s="23"/>
    </row>
    <row r="17" spans="1:43" ht="18" customHeight="1" x14ac:dyDescent="0.3">
      <c r="A17" s="219">
        <v>6413</v>
      </c>
      <c r="B17" s="208" t="s">
        <v>76</v>
      </c>
      <c r="C17" s="220">
        <v>0</v>
      </c>
      <c r="D17" s="32"/>
      <c r="E17" s="32"/>
      <c r="F17" s="220">
        <v>0</v>
      </c>
      <c r="G17" s="238" t="s">
        <v>223</v>
      </c>
      <c r="H17" s="218" t="s">
        <v>223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3"/>
      <c r="AM17" s="23"/>
      <c r="AN17" s="23"/>
      <c r="AO17" s="23"/>
      <c r="AP17" s="23"/>
      <c r="AQ17" s="23"/>
    </row>
    <row r="18" spans="1:43" ht="30" customHeight="1" x14ac:dyDescent="0.3">
      <c r="A18" s="210">
        <v>65</v>
      </c>
      <c r="B18" s="221" t="s">
        <v>77</v>
      </c>
      <c r="C18" s="212">
        <f>C19</f>
        <v>164255.84</v>
      </c>
      <c r="D18" s="212">
        <v>174130</v>
      </c>
      <c r="E18" s="212">
        <v>174130</v>
      </c>
      <c r="F18" s="212">
        <f>SUM(F20)</f>
        <v>178211</v>
      </c>
      <c r="G18" s="213">
        <f>F18/C18*100</f>
        <v>108.49599015779287</v>
      </c>
      <c r="H18" s="214">
        <f>F18/D18*100</f>
        <v>102.34365129500948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3"/>
      <c r="AM18" s="23"/>
      <c r="AN18" s="23"/>
      <c r="AO18" s="23"/>
      <c r="AP18" s="23"/>
      <c r="AQ18" s="23"/>
    </row>
    <row r="19" spans="1:43" s="24" customFormat="1" ht="18" customHeight="1" x14ac:dyDescent="0.3">
      <c r="A19" s="215">
        <v>652</v>
      </c>
      <c r="B19" s="222" t="s">
        <v>15</v>
      </c>
      <c r="C19" s="216">
        <f>SUM(C20:C20)</f>
        <v>164255.84</v>
      </c>
      <c r="D19" s="216"/>
      <c r="E19" s="216"/>
      <c r="F19" s="216">
        <f t="shared" ref="F19" si="8">SUM(F20:F20)</f>
        <v>178211</v>
      </c>
      <c r="G19" s="217">
        <f>F19/C19*100</f>
        <v>108.49599015779287</v>
      </c>
      <c r="H19" s="218" t="s">
        <v>223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23"/>
      <c r="AM19" s="23"/>
      <c r="AN19" s="23"/>
      <c r="AO19" s="23"/>
      <c r="AP19" s="23"/>
      <c r="AQ19" s="23"/>
    </row>
    <row r="20" spans="1:43" ht="18" customHeight="1" x14ac:dyDescent="0.3">
      <c r="A20" s="219">
        <v>6526</v>
      </c>
      <c r="B20" s="223" t="s">
        <v>78</v>
      </c>
      <c r="C20" s="209">
        <v>164255.84</v>
      </c>
      <c r="D20" s="32"/>
      <c r="E20" s="32"/>
      <c r="F20" s="209">
        <v>178211</v>
      </c>
      <c r="G20" s="217">
        <f>F20/C20*100</f>
        <v>108.49599015779287</v>
      </c>
      <c r="H20" s="218" t="s">
        <v>223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3"/>
      <c r="AM20" s="23"/>
      <c r="AN20" s="23"/>
      <c r="AO20" s="23"/>
      <c r="AP20" s="23"/>
      <c r="AQ20" s="23"/>
    </row>
    <row r="21" spans="1:43" s="24" customFormat="1" ht="39.75" customHeight="1" x14ac:dyDescent="0.3">
      <c r="A21" s="210">
        <v>66</v>
      </c>
      <c r="B21" s="221" t="s">
        <v>79</v>
      </c>
      <c r="C21" s="212">
        <f>C22+C24</f>
        <v>2093.6</v>
      </c>
      <c r="D21" s="212">
        <v>6930</v>
      </c>
      <c r="E21" s="212">
        <v>6930</v>
      </c>
      <c r="F21" s="212">
        <f t="shared" ref="F21" si="9">F22+F24</f>
        <v>3513.2</v>
      </c>
      <c r="G21" s="213">
        <f t="shared" ref="G21:G27" si="10">F21/C21*100</f>
        <v>167.80664883454338</v>
      </c>
      <c r="H21" s="214">
        <f t="shared" si="4"/>
        <v>50.695526695526695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23"/>
      <c r="AM21" s="23"/>
      <c r="AN21" s="23"/>
      <c r="AO21" s="23"/>
      <c r="AP21" s="23"/>
      <c r="AQ21" s="23"/>
    </row>
    <row r="22" spans="1:43" s="24" customFormat="1" ht="18" customHeight="1" x14ac:dyDescent="0.3">
      <c r="A22" s="215">
        <v>661</v>
      </c>
      <c r="B22" s="208" t="s">
        <v>14</v>
      </c>
      <c r="C22" s="216">
        <f>C23</f>
        <v>371.6</v>
      </c>
      <c r="D22" s="216"/>
      <c r="E22" s="216"/>
      <c r="F22" s="216">
        <f t="shared" ref="F22" si="11">F23</f>
        <v>3513.2</v>
      </c>
      <c r="G22" s="217">
        <f>F22/C22*100</f>
        <v>945.42518837459625</v>
      </c>
      <c r="H22" s="218" t="s">
        <v>223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23"/>
      <c r="AM22" s="23"/>
      <c r="AN22" s="23"/>
      <c r="AO22" s="23"/>
      <c r="AP22" s="23"/>
      <c r="AQ22" s="23"/>
    </row>
    <row r="23" spans="1:43" ht="18" customHeight="1" x14ac:dyDescent="0.3">
      <c r="A23" s="219">
        <v>6615</v>
      </c>
      <c r="B23" s="225" t="s">
        <v>72</v>
      </c>
      <c r="C23" s="220">
        <v>371.6</v>
      </c>
      <c r="D23" s="32"/>
      <c r="E23" s="32"/>
      <c r="F23" s="220">
        <v>3513.2</v>
      </c>
      <c r="G23" s="217">
        <f t="shared" ref="G23" si="12">F23/C23*100</f>
        <v>945.42518837459625</v>
      </c>
      <c r="H23" s="224" t="s">
        <v>223</v>
      </c>
      <c r="AL23" s="23"/>
      <c r="AM23" s="23"/>
      <c r="AN23" s="23"/>
      <c r="AO23" s="23"/>
      <c r="AP23" s="23"/>
      <c r="AQ23" s="23"/>
    </row>
    <row r="24" spans="1:43" ht="27" customHeight="1" x14ac:dyDescent="0.3">
      <c r="A24" s="219">
        <v>663</v>
      </c>
      <c r="B24" s="225" t="s">
        <v>222</v>
      </c>
      <c r="C24" s="32">
        <f>SUM(C25:C26)</f>
        <v>1722</v>
      </c>
      <c r="D24" s="32"/>
      <c r="E24" s="32"/>
      <c r="F24" s="32">
        <f t="shared" ref="F24" si="13">SUM(F25:F26)</f>
        <v>0</v>
      </c>
      <c r="G24" s="217" t="s">
        <v>223</v>
      </c>
      <c r="H24" s="224" t="s">
        <v>223</v>
      </c>
      <c r="AL24" s="23"/>
      <c r="AM24" s="23"/>
      <c r="AN24" s="23"/>
      <c r="AO24" s="23"/>
      <c r="AP24" s="23"/>
      <c r="AQ24" s="23"/>
    </row>
    <row r="25" spans="1:43" ht="18" customHeight="1" x14ac:dyDescent="0.3">
      <c r="A25" s="219">
        <v>6631</v>
      </c>
      <c r="B25" s="225" t="s">
        <v>80</v>
      </c>
      <c r="C25" s="220">
        <v>1722</v>
      </c>
      <c r="D25" s="32"/>
      <c r="E25" s="32"/>
      <c r="F25" s="220">
        <v>0</v>
      </c>
      <c r="G25" s="217" t="s">
        <v>223</v>
      </c>
      <c r="H25" s="224" t="s">
        <v>223</v>
      </c>
      <c r="AL25" s="23"/>
      <c r="AM25" s="23"/>
      <c r="AN25" s="23"/>
      <c r="AO25" s="23"/>
      <c r="AP25" s="23"/>
      <c r="AQ25" s="23"/>
    </row>
    <row r="26" spans="1:43" ht="18" customHeight="1" x14ac:dyDescent="0.3">
      <c r="A26" s="219">
        <v>6632</v>
      </c>
      <c r="B26" s="225" t="s">
        <v>81</v>
      </c>
      <c r="C26" s="220">
        <v>0</v>
      </c>
      <c r="D26" s="32"/>
      <c r="E26" s="32"/>
      <c r="F26" s="220">
        <v>0</v>
      </c>
      <c r="G26" s="217" t="s">
        <v>223</v>
      </c>
      <c r="H26" s="224" t="s">
        <v>223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3"/>
      <c r="AM26" s="23"/>
      <c r="AN26" s="23"/>
      <c r="AO26" s="23"/>
      <c r="AP26" s="23"/>
      <c r="AQ26" s="23"/>
    </row>
    <row r="27" spans="1:43" s="24" customFormat="1" ht="30" customHeight="1" x14ac:dyDescent="0.3">
      <c r="A27" s="210">
        <v>67</v>
      </c>
      <c r="B27" s="226" t="s">
        <v>0</v>
      </c>
      <c r="C27" s="227">
        <f>C28</f>
        <v>118700.15</v>
      </c>
      <c r="D27" s="227">
        <v>148227.35999999999</v>
      </c>
      <c r="E27" s="227">
        <v>148227.35999999999</v>
      </c>
      <c r="F27" s="227">
        <f>F28</f>
        <v>146836.23000000001</v>
      </c>
      <c r="G27" s="213">
        <f t="shared" si="10"/>
        <v>123.70349152886497</v>
      </c>
      <c r="H27" s="214">
        <f t="shared" si="4"/>
        <v>99.061489053033142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3"/>
      <c r="AM27" s="23"/>
      <c r="AN27" s="23"/>
      <c r="AO27" s="23"/>
      <c r="AP27" s="23"/>
      <c r="AQ27" s="23"/>
    </row>
    <row r="28" spans="1:43" s="24" customFormat="1" ht="18" customHeight="1" x14ac:dyDescent="0.3">
      <c r="A28" s="215">
        <v>671</v>
      </c>
      <c r="B28" s="228" t="s">
        <v>11</v>
      </c>
      <c r="C28" s="217">
        <f>SUM(C29)</f>
        <v>118700.15</v>
      </c>
      <c r="D28" s="217"/>
      <c r="E28" s="217"/>
      <c r="F28" s="217">
        <f>F29+F30</f>
        <v>146836.23000000001</v>
      </c>
      <c r="G28" s="217">
        <f>F28/C28*100</f>
        <v>123.70349152886497</v>
      </c>
      <c r="H28" s="224" t="s">
        <v>223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23"/>
      <c r="AM28" s="23"/>
      <c r="AN28" s="23"/>
      <c r="AO28" s="23"/>
      <c r="AP28" s="23"/>
      <c r="AQ28" s="23"/>
    </row>
    <row r="29" spans="1:43" s="24" customFormat="1" ht="18" customHeight="1" x14ac:dyDescent="0.3">
      <c r="A29" s="29">
        <v>6711</v>
      </c>
      <c r="B29" s="30" t="s">
        <v>70</v>
      </c>
      <c r="C29" s="417">
        <v>118700.15</v>
      </c>
      <c r="D29" s="32"/>
      <c r="E29" s="32"/>
      <c r="F29" s="417">
        <v>128043.58</v>
      </c>
      <c r="G29" s="217">
        <f>F29/C29*100</f>
        <v>107.87145593329075</v>
      </c>
      <c r="H29" s="224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3"/>
      <c r="AM29" s="23"/>
      <c r="AN29" s="23"/>
      <c r="AO29" s="23"/>
      <c r="AP29" s="23"/>
      <c r="AQ29" s="23"/>
    </row>
    <row r="30" spans="1:43" ht="18" customHeight="1" x14ac:dyDescent="0.3">
      <c r="A30" s="229">
        <v>6712</v>
      </c>
      <c r="B30" s="230" t="s">
        <v>292</v>
      </c>
      <c r="C30" s="232">
        <v>0</v>
      </c>
      <c r="D30" s="231"/>
      <c r="E30" s="231"/>
      <c r="F30" s="232">
        <v>18792.650000000001</v>
      </c>
      <c r="G30" s="239" t="s">
        <v>223</v>
      </c>
      <c r="H30" s="233" t="s">
        <v>223</v>
      </c>
      <c r="I30" s="28"/>
      <c r="J30" s="28"/>
      <c r="K30" s="28"/>
      <c r="L30" s="28"/>
      <c r="M30" s="28"/>
      <c r="N30" s="28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3"/>
      <c r="AM30" s="23"/>
      <c r="AN30" s="23"/>
      <c r="AO30" s="23"/>
      <c r="AP30" s="23"/>
      <c r="AQ30" s="23"/>
    </row>
    <row r="31" spans="1:43" x14ac:dyDescent="0.3">
      <c r="A31" s="29"/>
      <c r="B31" s="30"/>
      <c r="C31" s="31"/>
      <c r="D31" s="32"/>
      <c r="E31" s="32"/>
      <c r="F31" s="32"/>
      <c r="G31" s="127"/>
      <c r="H31" s="128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3"/>
      <c r="AM31" s="23"/>
      <c r="AN31" s="23"/>
      <c r="AO31" s="23"/>
      <c r="AP31" s="23"/>
      <c r="AQ31" s="23"/>
    </row>
    <row r="32" spans="1:43" ht="14.5" customHeight="1" x14ac:dyDescent="0.3"/>
    <row r="33" spans="1:37" s="35" customFormat="1" ht="28.9" customHeight="1" x14ac:dyDescent="0.3">
      <c r="A33" s="463" t="s">
        <v>17</v>
      </c>
      <c r="B33" s="463"/>
      <c r="C33" s="463"/>
      <c r="D33" s="463"/>
      <c r="E33" s="463"/>
      <c r="F33" s="463"/>
      <c r="G33" s="463"/>
      <c r="H33" s="46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s="35" customFormat="1" ht="15" customHeight="1" x14ac:dyDescent="0.3">
      <c r="A34" s="458" t="s">
        <v>10</v>
      </c>
      <c r="B34" s="459"/>
      <c r="C34" s="453" t="s">
        <v>251</v>
      </c>
      <c r="D34" s="453" t="s">
        <v>280</v>
      </c>
      <c r="E34" s="453" t="s">
        <v>282</v>
      </c>
      <c r="F34" s="453" t="s">
        <v>281</v>
      </c>
      <c r="G34" s="453" t="s">
        <v>48</v>
      </c>
      <c r="H34" s="453" t="s">
        <v>48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s="35" customFormat="1" ht="44.25" customHeight="1" x14ac:dyDescent="0.3">
      <c r="A35" s="460"/>
      <c r="B35" s="461"/>
      <c r="C35" s="454"/>
      <c r="D35" s="454"/>
      <c r="E35" s="454"/>
      <c r="F35" s="454"/>
      <c r="G35" s="454"/>
      <c r="H35" s="454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 s="35" customFormat="1" ht="15" customHeight="1" x14ac:dyDescent="0.3">
      <c r="A36" s="462">
        <v>1</v>
      </c>
      <c r="B36" s="462"/>
      <c r="C36" s="17">
        <v>2</v>
      </c>
      <c r="D36" s="18">
        <v>3</v>
      </c>
      <c r="E36" s="18">
        <v>4</v>
      </c>
      <c r="F36" s="18">
        <v>5</v>
      </c>
      <c r="G36" s="18" t="s">
        <v>283</v>
      </c>
      <c r="H36" s="18" t="s">
        <v>284</v>
      </c>
      <c r="I36" s="19"/>
      <c r="J36" s="36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s="35" customFormat="1" ht="15" customHeight="1" x14ac:dyDescent="0.3">
      <c r="A37" s="37">
        <v>3</v>
      </c>
      <c r="B37" s="38" t="s">
        <v>7</v>
      </c>
      <c r="C37" s="39">
        <f>SUM(C38,C47,C79,C84,C88)</f>
        <v>2774614.1799999997</v>
      </c>
      <c r="D37" s="39">
        <f>SUM(D38,D47,D79,D84,D88)</f>
        <v>3224746.9699999997</v>
      </c>
      <c r="E37" s="39">
        <f>SUM(E38,E47,E79,E84,E88)</f>
        <v>3224746.9699999997</v>
      </c>
      <c r="F37" s="39">
        <f>SUM(F38,F47,F79,F84,F88)</f>
        <v>3147626.1</v>
      </c>
      <c r="G37" s="191">
        <f t="shared" ref="G37:G94" si="14">F37/C37*100</f>
        <v>113.44374013110539</v>
      </c>
      <c r="H37" s="192">
        <f t="shared" ref="H37:H94" si="15">F37/D37*100</f>
        <v>97.608467556758427</v>
      </c>
      <c r="I37" s="19"/>
      <c r="J37" s="36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s="41" customFormat="1" ht="15" customHeight="1" x14ac:dyDescent="0.3">
      <c r="A38" s="80">
        <v>31</v>
      </c>
      <c r="B38" s="73" t="s">
        <v>1</v>
      </c>
      <c r="C38" s="74">
        <f>SUM(C39,C42,C44)</f>
        <v>2451099.2399999998</v>
      </c>
      <c r="D38" s="74">
        <v>2878291.32</v>
      </c>
      <c r="E38" s="74">
        <v>2878291.32</v>
      </c>
      <c r="F38" s="74">
        <f t="shared" ref="F38" si="16">SUM(F39,F42,F44)</f>
        <v>2848809.22</v>
      </c>
      <c r="G38" s="74">
        <f t="shared" si="14"/>
        <v>116.22578039720662</v>
      </c>
      <c r="H38" s="193">
        <f t="shared" si="15"/>
        <v>98.975708268473682</v>
      </c>
      <c r="I38" s="13"/>
      <c r="J38" s="40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s="41" customFormat="1" x14ac:dyDescent="0.3">
      <c r="A39" s="42">
        <v>311</v>
      </c>
      <c r="B39" s="43" t="s">
        <v>20</v>
      </c>
      <c r="C39" s="44">
        <f>SUM(C40:C41)</f>
        <v>2027628.88</v>
      </c>
      <c r="D39" s="44"/>
      <c r="E39" s="44"/>
      <c r="F39" s="44">
        <f t="shared" ref="F39" si="17">SUM(F40:F41)</f>
        <v>2369404.3200000003</v>
      </c>
      <c r="G39" s="44">
        <f t="shared" ref="G39:G46" si="18">F39/C39*100</f>
        <v>116.85591694669493</v>
      </c>
      <c r="H39" s="194" t="s">
        <v>223</v>
      </c>
      <c r="I39" s="45"/>
      <c r="J39" s="40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s="41" customFormat="1" ht="15" customHeight="1" x14ac:dyDescent="0.35">
      <c r="A40" s="46">
        <v>3111</v>
      </c>
      <c r="B40" s="20" t="s">
        <v>38</v>
      </c>
      <c r="C40" s="407">
        <v>1912266.22</v>
      </c>
      <c r="D40" s="26"/>
      <c r="E40" s="26"/>
      <c r="F40" s="407">
        <v>2229787.14</v>
      </c>
      <c r="G40" s="26">
        <f t="shared" si="18"/>
        <v>116.60443073663667</v>
      </c>
      <c r="H40" s="195" t="s">
        <v>223</v>
      </c>
      <c r="I40" s="45"/>
      <c r="J40" s="40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7" s="35" customFormat="1" ht="15" customHeight="1" x14ac:dyDescent="0.35">
      <c r="A41" s="46">
        <v>3113</v>
      </c>
      <c r="B41" s="20" t="s">
        <v>82</v>
      </c>
      <c r="C41" s="407">
        <v>115362.66</v>
      </c>
      <c r="D41" s="26"/>
      <c r="E41" s="26"/>
      <c r="F41" s="407">
        <v>139617.18</v>
      </c>
      <c r="G41" s="26">
        <f t="shared" si="18"/>
        <v>121.02458455794967</v>
      </c>
      <c r="H41" s="195" t="s">
        <v>223</v>
      </c>
      <c r="I41" s="47"/>
      <c r="J41" s="3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1:37" s="41" customFormat="1" x14ac:dyDescent="0.3">
      <c r="A42" s="42">
        <v>312</v>
      </c>
      <c r="B42" s="43" t="s">
        <v>25</v>
      </c>
      <c r="C42" s="44">
        <f>SUM(C43)</f>
        <v>88907.81</v>
      </c>
      <c r="D42" s="44"/>
      <c r="E42" s="44"/>
      <c r="F42" s="44">
        <f t="shared" ref="F42" si="19">SUM(F43)</f>
        <v>88447.78</v>
      </c>
      <c r="G42" s="44">
        <f t="shared" si="18"/>
        <v>99.482576390083167</v>
      </c>
      <c r="H42" s="194" t="s">
        <v>223</v>
      </c>
      <c r="I42" s="47"/>
      <c r="J42" s="3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</row>
    <row r="43" spans="1:37" s="35" customFormat="1" ht="15" customHeight="1" x14ac:dyDescent="0.35">
      <c r="A43" s="46" t="s">
        <v>49</v>
      </c>
      <c r="B43" s="48" t="s">
        <v>25</v>
      </c>
      <c r="C43" s="407">
        <v>88907.81</v>
      </c>
      <c r="D43" s="26"/>
      <c r="E43" s="26"/>
      <c r="F43" s="407">
        <v>88447.78</v>
      </c>
      <c r="G43" s="26">
        <f t="shared" si="18"/>
        <v>99.482576390083167</v>
      </c>
      <c r="H43" s="195" t="s">
        <v>223</v>
      </c>
      <c r="I43" s="47"/>
      <c r="J43" s="3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1:37" s="41" customFormat="1" x14ac:dyDescent="0.3">
      <c r="A44" s="42">
        <v>313</v>
      </c>
      <c r="B44" s="43" t="s">
        <v>21</v>
      </c>
      <c r="C44" s="44">
        <f>SUM(C45:C46)</f>
        <v>334562.55</v>
      </c>
      <c r="D44" s="44"/>
      <c r="E44" s="44"/>
      <c r="F44" s="44">
        <f>SUM(F45:F46)</f>
        <v>390957.12</v>
      </c>
      <c r="G44" s="44">
        <f t="shared" si="18"/>
        <v>116.8562111927949</v>
      </c>
      <c r="H44" s="194" t="s">
        <v>223</v>
      </c>
      <c r="I44" s="45"/>
      <c r="J44" s="40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37" s="35" customFormat="1" ht="15" customHeight="1" x14ac:dyDescent="0.35">
      <c r="A45" s="46">
        <v>3132</v>
      </c>
      <c r="B45" s="48" t="s">
        <v>39</v>
      </c>
      <c r="C45" s="407">
        <v>334553.64</v>
      </c>
      <c r="D45" s="26"/>
      <c r="E45" s="26"/>
      <c r="F45" s="407">
        <v>390944.51</v>
      </c>
      <c r="G45" s="26">
        <f t="shared" si="18"/>
        <v>116.85555416464754</v>
      </c>
      <c r="H45" s="195" t="s">
        <v>223</v>
      </c>
      <c r="I45" s="45"/>
      <c r="J45" s="40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7" s="35" customFormat="1" ht="15" customHeight="1" x14ac:dyDescent="0.35">
      <c r="A46" s="46">
        <v>3133</v>
      </c>
      <c r="B46" s="48" t="s">
        <v>83</v>
      </c>
      <c r="C46" s="407">
        <v>8.91</v>
      </c>
      <c r="D46" s="49"/>
      <c r="E46" s="49"/>
      <c r="F46" s="407">
        <v>12.61</v>
      </c>
      <c r="G46" s="26">
        <f t="shared" si="18"/>
        <v>141.52637485970817</v>
      </c>
      <c r="H46" s="195" t="s">
        <v>223</v>
      </c>
      <c r="I46" s="45"/>
      <c r="J46" s="40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7" s="41" customFormat="1" x14ac:dyDescent="0.3">
      <c r="A47" s="77">
        <v>32</v>
      </c>
      <c r="B47" s="75" t="s">
        <v>2</v>
      </c>
      <c r="C47" s="76">
        <f>SUM(C48,C53,C60,C70,C72)</f>
        <v>321113.79000000004</v>
      </c>
      <c r="D47" s="76">
        <v>342370.38</v>
      </c>
      <c r="E47" s="76">
        <v>342370.38</v>
      </c>
      <c r="F47" s="76">
        <f>SUM(F48,F53,F60,F70,F72)</f>
        <v>295702.15000000002</v>
      </c>
      <c r="G47" s="76">
        <f t="shared" si="14"/>
        <v>92.086406504061998</v>
      </c>
      <c r="H47" s="108">
        <f t="shared" si="15"/>
        <v>86.369080759848444</v>
      </c>
      <c r="I47" s="47"/>
      <c r="J47" s="36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 s="41" customFormat="1" x14ac:dyDescent="0.3">
      <c r="A48" s="42">
        <v>321</v>
      </c>
      <c r="B48" s="43" t="s">
        <v>26</v>
      </c>
      <c r="C48" s="44">
        <f>SUM(C49:C52)</f>
        <v>108004.81</v>
      </c>
      <c r="D48" s="44"/>
      <c r="E48" s="44"/>
      <c r="F48" s="44">
        <f t="shared" ref="F48" si="20">SUM(F49:F52)</f>
        <v>113243.62</v>
      </c>
      <c r="G48" s="44">
        <f>F48/C48*100</f>
        <v>104.85053397158886</v>
      </c>
      <c r="H48" s="194" t="s">
        <v>223</v>
      </c>
      <c r="I48" s="47"/>
      <c r="J48" s="36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s="35" customFormat="1" ht="15" customHeight="1" x14ac:dyDescent="0.35">
      <c r="A49" s="46" t="s">
        <v>40</v>
      </c>
      <c r="B49" s="48" t="s">
        <v>41</v>
      </c>
      <c r="C49" s="407">
        <v>36955.019999999997</v>
      </c>
      <c r="D49" s="26"/>
      <c r="E49" s="220"/>
      <c r="F49" s="407">
        <v>37276.74</v>
      </c>
      <c r="G49" s="26">
        <f>F49/C49*100</f>
        <v>100.87057184653128</v>
      </c>
      <c r="H49" s="195" t="s">
        <v>223</v>
      </c>
      <c r="I49" s="47"/>
      <c r="J49" s="36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1:37" s="35" customFormat="1" ht="15" customHeight="1" x14ac:dyDescent="0.35">
      <c r="A50" s="46" t="s">
        <v>42</v>
      </c>
      <c r="B50" s="48" t="s">
        <v>30</v>
      </c>
      <c r="C50" s="407">
        <v>61159.81</v>
      </c>
      <c r="D50" s="26"/>
      <c r="E50" s="220"/>
      <c r="F50" s="407">
        <v>62577.919999999998</v>
      </c>
      <c r="G50" s="26">
        <f t="shared" ref="G50:G52" si="21">F50/C50*100</f>
        <v>102.31869588868901</v>
      </c>
      <c r="H50" s="195" t="s">
        <v>223</v>
      </c>
      <c r="I50" s="45"/>
      <c r="J50" s="40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s="35" customFormat="1" ht="15" customHeight="1" x14ac:dyDescent="0.35">
      <c r="A51" s="46">
        <v>3213</v>
      </c>
      <c r="B51" s="48" t="s">
        <v>31</v>
      </c>
      <c r="C51" s="407">
        <v>2485.63</v>
      </c>
      <c r="D51" s="26"/>
      <c r="E51" s="220"/>
      <c r="F51" s="407">
        <v>5143.5600000000004</v>
      </c>
      <c r="G51" s="26">
        <f t="shared" si="21"/>
        <v>206.93184424069551</v>
      </c>
      <c r="H51" s="195" t="s">
        <v>223</v>
      </c>
      <c r="I51" s="13"/>
      <c r="J51" s="40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7" s="35" customFormat="1" ht="15" customHeight="1" x14ac:dyDescent="0.35">
      <c r="A52" s="46">
        <v>3214</v>
      </c>
      <c r="B52" s="48" t="s">
        <v>84</v>
      </c>
      <c r="C52" s="407">
        <v>7404.35</v>
      </c>
      <c r="D52" s="26"/>
      <c r="E52" s="220"/>
      <c r="F52" s="407">
        <v>8245.4</v>
      </c>
      <c r="G52" s="26">
        <f t="shared" si="21"/>
        <v>111.35886337085633</v>
      </c>
      <c r="H52" s="195" t="s">
        <v>223</v>
      </c>
      <c r="I52" s="13"/>
      <c r="J52" s="40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1:37" s="41" customFormat="1" ht="14.25" customHeight="1" x14ac:dyDescent="0.3">
      <c r="A53" s="42">
        <v>322</v>
      </c>
      <c r="B53" s="43" t="s">
        <v>27</v>
      </c>
      <c r="C53" s="44">
        <f>SUM(C54:C59)</f>
        <v>41721.160000000003</v>
      </c>
      <c r="D53" s="44"/>
      <c r="E53" s="44"/>
      <c r="F53" s="44">
        <f t="shared" ref="F53" si="22">SUM(F54:F59)</f>
        <v>51962.54</v>
      </c>
      <c r="G53" s="44">
        <f>F53/C53*100</f>
        <v>124.54720817925484</v>
      </c>
      <c r="H53" s="194" t="s">
        <v>223</v>
      </c>
      <c r="I53" s="19"/>
      <c r="J53" s="36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</row>
    <row r="54" spans="1:37" s="35" customFormat="1" ht="15" customHeight="1" x14ac:dyDescent="0.35">
      <c r="A54" s="46" t="s">
        <v>43</v>
      </c>
      <c r="B54" s="48" t="s">
        <v>33</v>
      </c>
      <c r="C54" s="407">
        <v>11947.11</v>
      </c>
      <c r="D54" s="27"/>
      <c r="E54" s="217"/>
      <c r="F54" s="407">
        <v>13574.25</v>
      </c>
      <c r="G54" s="26">
        <f>F54/C54*100</f>
        <v>113.61952806996838</v>
      </c>
      <c r="H54" s="195" t="s">
        <v>223</v>
      </c>
      <c r="I54" s="19"/>
      <c r="J54" s="47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 s="35" customFormat="1" ht="15" customHeight="1" x14ac:dyDescent="0.35">
      <c r="A55" s="46">
        <v>3222</v>
      </c>
      <c r="B55" s="48" t="s">
        <v>34</v>
      </c>
      <c r="C55" s="407">
        <v>2044.5</v>
      </c>
      <c r="D55" s="26"/>
      <c r="E55" s="220"/>
      <c r="F55" s="407">
        <v>1587.52</v>
      </c>
      <c r="G55" s="26">
        <f t="shared" ref="G55:G59" si="23">F55/C55*100</f>
        <v>77.648324773783315</v>
      </c>
      <c r="H55" s="195" t="s">
        <v>223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 s="35" customFormat="1" ht="15" customHeight="1" x14ac:dyDescent="0.35">
      <c r="A56" s="46" t="s">
        <v>44</v>
      </c>
      <c r="B56" s="48" t="s">
        <v>45</v>
      </c>
      <c r="C56" s="407">
        <v>14508.97</v>
      </c>
      <c r="D56" s="26"/>
      <c r="E56" s="220"/>
      <c r="F56" s="407">
        <v>21376.05</v>
      </c>
      <c r="G56" s="26">
        <f t="shared" si="23"/>
        <v>147.32989316264354</v>
      </c>
      <c r="H56" s="195" t="s">
        <v>223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s="35" customFormat="1" ht="15" customHeight="1" x14ac:dyDescent="0.35">
      <c r="A57" s="46" t="s">
        <v>46</v>
      </c>
      <c r="B57" s="48" t="s">
        <v>47</v>
      </c>
      <c r="C57" s="407">
        <v>9478.98</v>
      </c>
      <c r="D57" s="26"/>
      <c r="E57" s="220"/>
      <c r="F57" s="407">
        <v>10245.69</v>
      </c>
      <c r="G57" s="26">
        <f t="shared" si="23"/>
        <v>108.0885285125615</v>
      </c>
      <c r="H57" s="195" t="s">
        <v>223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spans="1:37" s="35" customFormat="1" ht="15" customHeight="1" x14ac:dyDescent="0.35">
      <c r="A58" s="46">
        <v>3225</v>
      </c>
      <c r="B58" s="48" t="s">
        <v>32</v>
      </c>
      <c r="C58" s="407">
        <v>3535.12</v>
      </c>
      <c r="D58" s="26"/>
      <c r="E58" s="220"/>
      <c r="F58" s="407">
        <v>5017.8599999999997</v>
      </c>
      <c r="G58" s="26">
        <f t="shared" si="23"/>
        <v>141.9431306433728</v>
      </c>
      <c r="H58" s="195" t="s">
        <v>223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spans="1:37" s="35" customFormat="1" ht="15" customHeight="1" x14ac:dyDescent="0.35">
      <c r="A59" s="46">
        <v>3227</v>
      </c>
      <c r="B59" s="48" t="s">
        <v>85</v>
      </c>
      <c r="C59" s="407">
        <v>206.48</v>
      </c>
      <c r="D59" s="26"/>
      <c r="E59" s="220"/>
      <c r="F59" s="407">
        <v>161.16999999999999</v>
      </c>
      <c r="G59" s="26">
        <f t="shared" si="23"/>
        <v>78.055986051917856</v>
      </c>
      <c r="H59" s="195" t="s">
        <v>223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 s="41" customFormat="1" x14ac:dyDescent="0.3">
      <c r="A60" s="42">
        <v>323</v>
      </c>
      <c r="B60" s="43" t="s">
        <v>18</v>
      </c>
      <c r="C60" s="44">
        <f>SUM(C61:C69)</f>
        <v>139668.26</v>
      </c>
      <c r="D60" s="44"/>
      <c r="E60" s="44"/>
      <c r="F60" s="44">
        <f t="shared" ref="F60" si="24">SUM(F61:F69)</f>
        <v>111426.65999999999</v>
      </c>
      <c r="G60" s="44">
        <f>F60/C60*100</f>
        <v>79.779514687159406</v>
      </c>
      <c r="H60" s="194" t="s">
        <v>223</v>
      </c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1:37" s="35" customFormat="1" ht="14.5" x14ac:dyDescent="0.35">
      <c r="A61" s="46" t="s">
        <v>50</v>
      </c>
      <c r="B61" s="48" t="s">
        <v>51</v>
      </c>
      <c r="C61" s="407">
        <v>8249.35</v>
      </c>
      <c r="D61" s="26"/>
      <c r="E61" s="220"/>
      <c r="F61" s="407">
        <v>8106.04</v>
      </c>
      <c r="G61" s="26">
        <f>F61/C61*100</f>
        <v>98.262772218417211</v>
      </c>
      <c r="H61" s="195" t="s">
        <v>223</v>
      </c>
      <c r="I61" s="47"/>
      <c r="J61" s="47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s="35" customFormat="1" ht="14.5" x14ac:dyDescent="0.35">
      <c r="A62" s="46" t="s">
        <v>52</v>
      </c>
      <c r="B62" s="48" t="s">
        <v>53</v>
      </c>
      <c r="C62" s="407">
        <v>15470.16</v>
      </c>
      <c r="D62" s="26"/>
      <c r="E62" s="220"/>
      <c r="F62" s="407">
        <v>23314.27</v>
      </c>
      <c r="G62" s="26">
        <f t="shared" ref="G62:G69" si="25">F62/C62*100</f>
        <v>150.70477616262534</v>
      </c>
      <c r="H62" s="195" t="s">
        <v>223</v>
      </c>
      <c r="I62" s="45"/>
      <c r="J62" s="45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spans="1:37" s="35" customFormat="1" ht="14.5" x14ac:dyDescent="0.35">
      <c r="A63" s="46">
        <v>3233</v>
      </c>
      <c r="B63" s="48" t="s">
        <v>86</v>
      </c>
      <c r="C63" s="407">
        <v>0</v>
      </c>
      <c r="D63" s="26"/>
      <c r="E63" s="220"/>
      <c r="F63" s="407">
        <v>760</v>
      </c>
      <c r="G63" s="26" t="s">
        <v>223</v>
      </c>
      <c r="H63" s="195" t="s">
        <v>223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spans="1:37" s="35" customFormat="1" ht="14.5" x14ac:dyDescent="0.35">
      <c r="A64" s="46" t="s">
        <v>54</v>
      </c>
      <c r="B64" s="48" t="s">
        <v>55</v>
      </c>
      <c r="C64" s="407">
        <v>8895.09</v>
      </c>
      <c r="D64" s="26"/>
      <c r="E64" s="220"/>
      <c r="F64" s="407">
        <v>9708.81</v>
      </c>
      <c r="G64" s="26">
        <f t="shared" si="25"/>
        <v>109.14796814872022</v>
      </c>
      <c r="H64" s="195" t="s">
        <v>223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spans="1:37" s="35" customFormat="1" ht="14.5" x14ac:dyDescent="0.35">
      <c r="A65" s="46">
        <v>3235</v>
      </c>
      <c r="B65" s="48" t="s">
        <v>293</v>
      </c>
      <c r="C65" s="407">
        <v>26939.9</v>
      </c>
      <c r="D65" s="26"/>
      <c r="E65" s="220"/>
      <c r="F65" s="407">
        <v>22669.55</v>
      </c>
      <c r="G65" s="26">
        <f t="shared" si="25"/>
        <v>84.148604857479043</v>
      </c>
      <c r="H65" s="195" t="s">
        <v>223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</row>
    <row r="66" spans="1:37" s="35" customFormat="1" ht="14.5" x14ac:dyDescent="0.35">
      <c r="A66" s="46">
        <v>3236</v>
      </c>
      <c r="B66" s="48" t="s">
        <v>35</v>
      </c>
      <c r="C66" s="407">
        <v>6986.65</v>
      </c>
      <c r="D66" s="26"/>
      <c r="E66" s="220"/>
      <c r="F66" s="407">
        <v>2560</v>
      </c>
      <c r="G66" s="26">
        <f t="shared" si="25"/>
        <v>36.641308781748052</v>
      </c>
      <c r="H66" s="195" t="s">
        <v>223</v>
      </c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1:37" s="35" customFormat="1" ht="14.5" x14ac:dyDescent="0.35">
      <c r="A67" s="46">
        <v>3237</v>
      </c>
      <c r="B67" s="48" t="s">
        <v>36</v>
      </c>
      <c r="C67" s="407">
        <v>56413.01</v>
      </c>
      <c r="D67" s="26"/>
      <c r="E67" s="220"/>
      <c r="F67" s="407">
        <v>25394.53</v>
      </c>
      <c r="G67" s="26">
        <f t="shared" si="25"/>
        <v>45.015378544771849</v>
      </c>
      <c r="H67" s="195" t="s">
        <v>223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1:37" s="35" customFormat="1" ht="14.5" x14ac:dyDescent="0.35">
      <c r="A68" s="46" t="s">
        <v>56</v>
      </c>
      <c r="B68" s="48" t="s">
        <v>57</v>
      </c>
      <c r="C68" s="407">
        <v>6071.5</v>
      </c>
      <c r="D68" s="26"/>
      <c r="E68" s="220"/>
      <c r="F68" s="407">
        <v>7028.01</v>
      </c>
      <c r="G68" s="26">
        <f t="shared" si="25"/>
        <v>115.7540970106234</v>
      </c>
      <c r="H68" s="195" t="s">
        <v>223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s="35" customFormat="1" ht="14.5" x14ac:dyDescent="0.35">
      <c r="A69" s="46" t="s">
        <v>58</v>
      </c>
      <c r="B69" s="48" t="s">
        <v>37</v>
      </c>
      <c r="C69" s="407">
        <v>10642.6</v>
      </c>
      <c r="D69" s="26"/>
      <c r="E69" s="220"/>
      <c r="F69" s="407">
        <v>11885.45</v>
      </c>
      <c r="G69" s="26">
        <f t="shared" si="25"/>
        <v>111.67806738954766</v>
      </c>
      <c r="H69" s="195" t="s">
        <v>223</v>
      </c>
      <c r="I69" s="13"/>
      <c r="J69" s="40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s="41" customFormat="1" x14ac:dyDescent="0.3">
      <c r="A70" s="42">
        <v>324</v>
      </c>
      <c r="B70" s="43" t="s">
        <v>65</v>
      </c>
      <c r="C70" s="44">
        <f>SUM(C71)</f>
        <v>17222.78</v>
      </c>
      <c r="D70" s="44"/>
      <c r="E70" s="44"/>
      <c r="F70" s="44">
        <f t="shared" ref="F70" si="26">SUM(F71)</f>
        <v>5907.59</v>
      </c>
      <c r="G70" s="44">
        <f>F70/C70*100</f>
        <v>34.301024573268663</v>
      </c>
      <c r="H70" s="194" t="s">
        <v>223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spans="1:37" s="35" customFormat="1" ht="14.5" x14ac:dyDescent="0.35">
      <c r="A71" s="46">
        <v>3241</v>
      </c>
      <c r="B71" s="48" t="s">
        <v>65</v>
      </c>
      <c r="C71" s="407">
        <v>17222.78</v>
      </c>
      <c r="D71" s="26"/>
      <c r="E71" s="220"/>
      <c r="F71" s="407">
        <v>5907.59</v>
      </c>
      <c r="G71" s="26">
        <f>F71/C71*100</f>
        <v>34.301024573268663</v>
      </c>
      <c r="H71" s="195" t="s">
        <v>223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1:37" s="41" customFormat="1" x14ac:dyDescent="0.3">
      <c r="A72" s="42">
        <v>329</v>
      </c>
      <c r="B72" s="43" t="s">
        <v>28</v>
      </c>
      <c r="C72" s="44">
        <f>SUM(C73:C78)</f>
        <v>14496.78</v>
      </c>
      <c r="D72" s="44"/>
      <c r="E72" s="44"/>
      <c r="F72" s="44">
        <f t="shared" ref="F72" si="27">SUM(F73:F78)</f>
        <v>13161.74</v>
      </c>
      <c r="G72" s="44">
        <f>F72/C72*100</f>
        <v>90.790782504804511</v>
      </c>
      <c r="H72" s="196" t="s">
        <v>223</v>
      </c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1:37" s="35" customFormat="1" ht="14.5" x14ac:dyDescent="0.35">
      <c r="A73" s="46">
        <v>3292</v>
      </c>
      <c r="B73" s="48" t="s">
        <v>87</v>
      </c>
      <c r="C73" s="407">
        <v>660.33</v>
      </c>
      <c r="D73" s="26"/>
      <c r="E73" s="220"/>
      <c r="F73" s="407">
        <v>660.33</v>
      </c>
      <c r="G73" s="26">
        <f>F73/C73*100</f>
        <v>100</v>
      </c>
      <c r="H73" s="195" t="s">
        <v>223</v>
      </c>
      <c r="I73" s="19"/>
      <c r="J73" s="19"/>
      <c r="K73" s="47"/>
      <c r="L73" s="19"/>
      <c r="M73" s="19"/>
      <c r="N73" s="47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1:37" s="35" customFormat="1" ht="14.5" x14ac:dyDescent="0.35">
      <c r="A74" s="46" t="s">
        <v>59</v>
      </c>
      <c r="B74" s="48" t="s">
        <v>60</v>
      </c>
      <c r="C74" s="407">
        <v>4384.75</v>
      </c>
      <c r="D74" s="26"/>
      <c r="E74" s="220"/>
      <c r="F74" s="407">
        <v>2374.02</v>
      </c>
      <c r="G74" s="26">
        <f t="shared" ref="G74:G78" si="28">F74/C74*100</f>
        <v>54.142653515023667</v>
      </c>
      <c r="H74" s="195" t="s">
        <v>223</v>
      </c>
      <c r="I74" s="13"/>
      <c r="J74" s="13"/>
      <c r="K74" s="45"/>
      <c r="L74" s="13"/>
      <c r="M74" s="13"/>
      <c r="N74" s="45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s="35" customFormat="1" ht="14.5" x14ac:dyDescent="0.35">
      <c r="A75" s="46">
        <v>3294</v>
      </c>
      <c r="B75" s="48" t="s">
        <v>88</v>
      </c>
      <c r="C75" s="407">
        <v>905</v>
      </c>
      <c r="D75" s="26"/>
      <c r="E75" s="220"/>
      <c r="F75" s="407">
        <v>910</v>
      </c>
      <c r="G75" s="26">
        <f t="shared" si="28"/>
        <v>100.55248618784532</v>
      </c>
      <c r="H75" s="195" t="s">
        <v>223</v>
      </c>
      <c r="I75" s="13"/>
      <c r="J75" s="13"/>
      <c r="K75" s="45"/>
      <c r="L75" s="13"/>
      <c r="M75" s="13"/>
      <c r="N75" s="45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spans="1:37" s="35" customFormat="1" ht="15" customHeight="1" x14ac:dyDescent="0.35">
      <c r="A76" s="46">
        <v>3295</v>
      </c>
      <c r="B76" s="48" t="s">
        <v>61</v>
      </c>
      <c r="C76" s="407">
        <v>3823.44</v>
      </c>
      <c r="D76" s="26"/>
      <c r="E76" s="220"/>
      <c r="F76" s="407">
        <v>5119.01</v>
      </c>
      <c r="G76" s="26">
        <f t="shared" si="28"/>
        <v>133.88493084761367</v>
      </c>
      <c r="H76" s="195" t="s">
        <v>223</v>
      </c>
      <c r="I76" s="13"/>
      <c r="J76" s="13"/>
      <c r="K76" s="45"/>
      <c r="L76" s="13"/>
      <c r="M76" s="13"/>
      <c r="N76" s="45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1:37" s="35" customFormat="1" ht="14.5" x14ac:dyDescent="0.35">
      <c r="A77" s="46">
        <v>3296</v>
      </c>
      <c r="B77" s="48" t="s">
        <v>89</v>
      </c>
      <c r="C77" s="407">
        <v>266.17</v>
      </c>
      <c r="D77" s="26"/>
      <c r="E77" s="220"/>
      <c r="F77" s="407">
        <v>513.54999999999995</v>
      </c>
      <c r="G77" s="26">
        <f t="shared" si="28"/>
        <v>192.94060187098466</v>
      </c>
      <c r="H77" s="195" t="s">
        <v>223</v>
      </c>
      <c r="I77" s="13"/>
      <c r="J77" s="13"/>
      <c r="K77" s="45"/>
      <c r="L77" s="13"/>
      <c r="M77" s="13"/>
      <c r="N77" s="45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1:37" s="35" customFormat="1" ht="14.5" x14ac:dyDescent="0.35">
      <c r="A78" s="46" t="s">
        <v>62</v>
      </c>
      <c r="B78" s="48" t="s">
        <v>28</v>
      </c>
      <c r="C78" s="407">
        <v>4457.09</v>
      </c>
      <c r="D78" s="26"/>
      <c r="E78" s="220"/>
      <c r="F78" s="407">
        <v>3584.83</v>
      </c>
      <c r="G78" s="26">
        <f t="shared" si="28"/>
        <v>80.429832020443826</v>
      </c>
      <c r="H78" s="195" t="s">
        <v>223</v>
      </c>
      <c r="I78" s="19"/>
      <c r="J78" s="19"/>
      <c r="K78" s="47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1:37" s="41" customFormat="1" x14ac:dyDescent="0.3">
      <c r="A79" s="77">
        <v>34</v>
      </c>
      <c r="B79" s="75" t="s">
        <v>3</v>
      </c>
      <c r="C79" s="76">
        <f>SUM(C80)</f>
        <v>2095.15</v>
      </c>
      <c r="D79" s="76">
        <v>2456.5500000000002</v>
      </c>
      <c r="E79" s="76">
        <v>2456.5500000000002</v>
      </c>
      <c r="F79" s="76">
        <f>SUM(F80)</f>
        <v>2278.73</v>
      </c>
      <c r="G79" s="76">
        <f t="shared" si="14"/>
        <v>108.76214113547955</v>
      </c>
      <c r="H79" s="108">
        <f t="shared" si="15"/>
        <v>92.76139301052288</v>
      </c>
      <c r="I79" s="19"/>
      <c r="J79" s="19"/>
      <c r="K79" s="47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1:37" s="41" customFormat="1" x14ac:dyDescent="0.3">
      <c r="A80" s="42">
        <v>343</v>
      </c>
      <c r="B80" s="43" t="s">
        <v>29</v>
      </c>
      <c r="C80" s="44">
        <f>SUM(C81:C83)</f>
        <v>2095.15</v>
      </c>
      <c r="D80" s="44"/>
      <c r="E80" s="44"/>
      <c r="F80" s="44">
        <f t="shared" ref="F80" si="29">SUM(F81:F83)</f>
        <v>2278.73</v>
      </c>
      <c r="G80" s="44">
        <f>F80/C80*100</f>
        <v>108.76214113547955</v>
      </c>
      <c r="H80" s="196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1:33" s="35" customFormat="1" ht="14.5" x14ac:dyDescent="0.35">
      <c r="A81" s="46" t="s">
        <v>63</v>
      </c>
      <c r="B81" s="48" t="s">
        <v>64</v>
      </c>
      <c r="C81" s="407">
        <v>1843.43</v>
      </c>
      <c r="D81" s="26"/>
      <c r="E81" s="26"/>
      <c r="F81" s="407">
        <v>1889.18</v>
      </c>
      <c r="G81" s="26">
        <f>F81/C81*100</f>
        <v>102.48178666941516</v>
      </c>
      <c r="H81" s="195" t="s">
        <v>223</v>
      </c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</row>
    <row r="82" spans="1:33" s="35" customFormat="1" ht="14.5" x14ac:dyDescent="0.35">
      <c r="A82" s="46">
        <v>3432</v>
      </c>
      <c r="B82" s="48" t="s">
        <v>90</v>
      </c>
      <c r="C82" s="407"/>
      <c r="D82" s="26"/>
      <c r="E82" s="26"/>
      <c r="F82" s="407"/>
      <c r="G82" s="26"/>
      <c r="H82" s="195" t="s">
        <v>223</v>
      </c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</row>
    <row r="83" spans="1:33" s="35" customFormat="1" ht="14.5" x14ac:dyDescent="0.35">
      <c r="A83" s="46">
        <v>3433</v>
      </c>
      <c r="B83" s="48" t="s">
        <v>91</v>
      </c>
      <c r="C83" s="407">
        <v>251.72</v>
      </c>
      <c r="D83" s="26"/>
      <c r="E83" s="26"/>
      <c r="F83" s="407">
        <v>389.55</v>
      </c>
      <c r="G83" s="26">
        <f t="shared" ref="G83" si="30">F83/C83*100</f>
        <v>154.75528364849833</v>
      </c>
      <c r="H83" s="195" t="s">
        <v>223</v>
      </c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</row>
    <row r="84" spans="1:33" s="35" customFormat="1" x14ac:dyDescent="0.3">
      <c r="A84" s="77">
        <v>37</v>
      </c>
      <c r="B84" s="75" t="s">
        <v>92</v>
      </c>
      <c r="C84" s="76">
        <f>SUM(C85)</f>
        <v>0</v>
      </c>
      <c r="D84" s="76">
        <v>792.72</v>
      </c>
      <c r="E84" s="76">
        <v>792.72</v>
      </c>
      <c r="F84" s="76">
        <f>SUM(F85)</f>
        <v>0</v>
      </c>
      <c r="G84" s="76" t="s">
        <v>223</v>
      </c>
      <c r="H84" s="197">
        <f t="shared" si="15"/>
        <v>0</v>
      </c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</row>
    <row r="85" spans="1:33" s="35" customFormat="1" ht="15" customHeight="1" x14ac:dyDescent="0.3">
      <c r="A85" s="42">
        <v>372</v>
      </c>
      <c r="B85" s="43" t="s">
        <v>93</v>
      </c>
      <c r="C85" s="44">
        <f>SUM(C86:C87)</f>
        <v>0</v>
      </c>
      <c r="D85" s="44"/>
      <c r="E85" s="44"/>
      <c r="F85" s="44">
        <f t="shared" ref="F85" si="31">SUM(F86:F87)</f>
        <v>0</v>
      </c>
      <c r="G85" s="44" t="s">
        <v>223</v>
      </c>
      <c r="H85" s="194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</row>
    <row r="86" spans="1:33" s="35" customFormat="1" x14ac:dyDescent="0.3">
      <c r="A86" s="52">
        <v>3721</v>
      </c>
      <c r="B86" s="53" t="s">
        <v>94</v>
      </c>
      <c r="C86" s="22">
        <v>0</v>
      </c>
      <c r="D86" s="54"/>
      <c r="E86" s="54"/>
      <c r="F86" s="22">
        <v>0</v>
      </c>
      <c r="G86" s="26" t="s">
        <v>223</v>
      </c>
      <c r="H86" s="195" t="s">
        <v>223</v>
      </c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</row>
    <row r="87" spans="1:33" s="35" customFormat="1" x14ac:dyDescent="0.3">
      <c r="A87" s="46">
        <v>3722</v>
      </c>
      <c r="B87" s="48" t="s">
        <v>95</v>
      </c>
      <c r="C87" s="22">
        <v>0</v>
      </c>
      <c r="D87" s="26"/>
      <c r="E87" s="26"/>
      <c r="F87" s="22">
        <v>0</v>
      </c>
      <c r="G87" s="54"/>
      <c r="H87" s="195" t="s">
        <v>223</v>
      </c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</row>
    <row r="88" spans="1:33" s="35" customFormat="1" x14ac:dyDescent="0.3">
      <c r="A88" s="77">
        <v>38</v>
      </c>
      <c r="B88" s="75" t="s">
        <v>22</v>
      </c>
      <c r="C88" s="76">
        <f>SUM(C89)</f>
        <v>306</v>
      </c>
      <c r="D88" s="76">
        <v>836</v>
      </c>
      <c r="E88" s="76">
        <v>836</v>
      </c>
      <c r="F88" s="76">
        <f>F89+F91</f>
        <v>836</v>
      </c>
      <c r="G88" s="198">
        <f t="shared" ref="G88" si="32">F88/C88*100</f>
        <v>273.20261437908499</v>
      </c>
      <c r="H88" s="108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</row>
    <row r="89" spans="1:33" s="35" customFormat="1" ht="14.5" x14ac:dyDescent="0.35">
      <c r="A89" s="46">
        <v>381</v>
      </c>
      <c r="B89" s="48" t="s">
        <v>23</v>
      </c>
      <c r="C89" s="407">
        <v>306</v>
      </c>
      <c r="D89" s="26"/>
      <c r="E89" s="26"/>
      <c r="F89" s="407">
        <v>396</v>
      </c>
      <c r="G89" s="26">
        <f t="shared" ref="G89" si="33">F89/C89*100</f>
        <v>129.41176470588235</v>
      </c>
      <c r="H89" s="195" t="s">
        <v>223</v>
      </c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</row>
    <row r="90" spans="1:33" s="35" customFormat="1" ht="14.5" x14ac:dyDescent="0.35">
      <c r="A90" s="46">
        <v>3812</v>
      </c>
      <c r="B90" s="48" t="s">
        <v>96</v>
      </c>
      <c r="C90" s="407">
        <v>306</v>
      </c>
      <c r="D90" s="26"/>
      <c r="E90" s="26"/>
      <c r="F90" s="407">
        <v>396</v>
      </c>
      <c r="G90" s="26">
        <f t="shared" ref="G90" si="34">F90/C90*100</f>
        <v>129.41176470588235</v>
      </c>
      <c r="H90" s="195" t="s">
        <v>223</v>
      </c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</row>
    <row r="91" spans="1:33" s="35" customFormat="1" ht="14.5" x14ac:dyDescent="0.35">
      <c r="A91" s="46">
        <v>383</v>
      </c>
      <c r="B91" s="48" t="s">
        <v>294</v>
      </c>
      <c r="C91" s="407">
        <v>0</v>
      </c>
      <c r="D91" s="26"/>
      <c r="E91" s="26"/>
      <c r="F91" s="407">
        <v>440</v>
      </c>
      <c r="G91" s="26" t="s">
        <v>223</v>
      </c>
      <c r="H91" s="195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</row>
    <row r="92" spans="1:33" s="35" customFormat="1" ht="14.5" x14ac:dyDescent="0.35">
      <c r="A92" s="46">
        <v>3835</v>
      </c>
      <c r="B92" s="48" t="s">
        <v>295</v>
      </c>
      <c r="C92" s="407">
        <v>0</v>
      </c>
      <c r="D92" s="26"/>
      <c r="E92" s="26"/>
      <c r="F92" s="407">
        <v>440</v>
      </c>
      <c r="G92" s="26" t="s">
        <v>223</v>
      </c>
      <c r="H92" s="195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</row>
    <row r="93" spans="1:33" s="35" customFormat="1" ht="15" customHeight="1" x14ac:dyDescent="0.3">
      <c r="A93" s="78">
        <v>4</v>
      </c>
      <c r="B93" s="79" t="s">
        <v>97</v>
      </c>
      <c r="C93" s="76">
        <f>SUM(C94)</f>
        <v>28983.82</v>
      </c>
      <c r="D93" s="76">
        <f t="shared" ref="D93:E93" si="35">SUM(D94)</f>
        <v>55428.7</v>
      </c>
      <c r="E93" s="76">
        <f t="shared" si="35"/>
        <v>55428.7</v>
      </c>
      <c r="F93" s="76">
        <f t="shared" ref="F93" si="36">SUM(F94)</f>
        <v>47703.259999999995</v>
      </c>
      <c r="G93" s="198">
        <f t="shared" si="14"/>
        <v>164.58582754102116</v>
      </c>
      <c r="H93" s="199">
        <f t="shared" si="15"/>
        <v>86.062382844988235</v>
      </c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</row>
    <row r="94" spans="1:33" s="41" customFormat="1" ht="15" customHeight="1" x14ac:dyDescent="0.3">
      <c r="A94" s="77">
        <v>42</v>
      </c>
      <c r="B94" s="75" t="s">
        <v>4</v>
      </c>
      <c r="C94" s="76">
        <f>SUM(C95,C101,C103)</f>
        <v>28983.82</v>
      </c>
      <c r="D94" s="76">
        <v>55428.7</v>
      </c>
      <c r="E94" s="76">
        <v>55428.7</v>
      </c>
      <c r="F94" s="76">
        <f>SUM(F95,F101,F103)</f>
        <v>47703.259999999995</v>
      </c>
      <c r="G94" s="76">
        <f t="shared" si="14"/>
        <v>164.58582754102116</v>
      </c>
      <c r="H94" s="197">
        <f t="shared" si="15"/>
        <v>86.062382844988235</v>
      </c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</row>
    <row r="95" spans="1:33" s="41" customFormat="1" x14ac:dyDescent="0.3">
      <c r="A95" s="42">
        <v>422</v>
      </c>
      <c r="B95" s="43" t="s">
        <v>19</v>
      </c>
      <c r="C95" s="44">
        <f>SUM(C96:C100)</f>
        <v>28216.29</v>
      </c>
      <c r="D95" s="44"/>
      <c r="E95" s="44"/>
      <c r="F95" s="44">
        <f t="shared" ref="F95" si="37">SUM(F96:F100)</f>
        <v>45748.06</v>
      </c>
      <c r="G95" s="44">
        <f>F95/C95*100</f>
        <v>162.13350514897598</v>
      </c>
      <c r="H95" s="194" t="s">
        <v>223</v>
      </c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</row>
    <row r="96" spans="1:33" s="35" customFormat="1" ht="14.5" x14ac:dyDescent="0.35">
      <c r="A96" s="46" t="s">
        <v>68</v>
      </c>
      <c r="B96" s="48" t="s">
        <v>69</v>
      </c>
      <c r="C96" s="407">
        <v>6602.92</v>
      </c>
      <c r="D96" s="26"/>
      <c r="E96" s="220"/>
      <c r="F96" s="407">
        <v>4687.45</v>
      </c>
      <c r="G96" s="26">
        <f>F96/C96*100</f>
        <v>70.990561751467524</v>
      </c>
      <c r="H96" s="195" t="s">
        <v>223</v>
      </c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</row>
    <row r="97" spans="1:33" s="35" customFormat="1" ht="14.5" x14ac:dyDescent="0.35">
      <c r="A97" s="46" t="s">
        <v>66</v>
      </c>
      <c r="B97" s="48" t="s">
        <v>67</v>
      </c>
      <c r="C97" s="407"/>
      <c r="D97" s="26"/>
      <c r="E97" s="220"/>
      <c r="F97" s="407">
        <v>2427.61</v>
      </c>
      <c r="G97" s="26" t="s">
        <v>223</v>
      </c>
      <c r="H97" s="195" t="s">
        <v>223</v>
      </c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</row>
    <row r="98" spans="1:33" s="35" customFormat="1" ht="14.5" x14ac:dyDescent="0.35">
      <c r="A98" s="46">
        <v>4223</v>
      </c>
      <c r="B98" s="48" t="s">
        <v>98</v>
      </c>
      <c r="C98" s="407"/>
      <c r="D98" s="26"/>
      <c r="E98" s="220"/>
      <c r="F98" s="407">
        <v>2909</v>
      </c>
      <c r="G98" s="26" t="s">
        <v>223</v>
      </c>
      <c r="H98" s="195" t="s">
        <v>223</v>
      </c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</row>
    <row r="99" spans="1:33" s="35" customFormat="1" ht="14.5" x14ac:dyDescent="0.35">
      <c r="A99" s="46">
        <v>4226</v>
      </c>
      <c r="B99" s="48" t="s">
        <v>99</v>
      </c>
      <c r="C99" s="407">
        <v>21613.37</v>
      </c>
      <c r="D99" s="26"/>
      <c r="E99" s="220"/>
      <c r="F99" s="407">
        <v>35724</v>
      </c>
      <c r="G99" s="26">
        <f t="shared" ref="G99" si="38">F99/C99*100</f>
        <v>165.28657955700569</v>
      </c>
      <c r="H99" s="195" t="s">
        <v>223</v>
      </c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</row>
    <row r="100" spans="1:33" s="35" customFormat="1" ht="14.5" x14ac:dyDescent="0.35">
      <c r="A100" s="46">
        <v>4227</v>
      </c>
      <c r="B100" s="48" t="s">
        <v>100</v>
      </c>
      <c r="C100" s="407"/>
      <c r="D100" s="26"/>
      <c r="E100" s="220"/>
      <c r="F100" s="407"/>
      <c r="G100" s="26" t="s">
        <v>223</v>
      </c>
      <c r="H100" s="195" t="s">
        <v>223</v>
      </c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</row>
    <row r="101" spans="1:33" s="35" customFormat="1" x14ac:dyDescent="0.3">
      <c r="A101" s="42">
        <v>424</v>
      </c>
      <c r="B101" s="43" t="s">
        <v>101</v>
      </c>
      <c r="C101" s="44">
        <f>SUM(C102)</f>
        <v>767.53</v>
      </c>
      <c r="D101" s="44"/>
      <c r="E101" s="44"/>
      <c r="F101" s="44">
        <f t="shared" ref="F101" si="39">SUM(F102)</f>
        <v>935.2</v>
      </c>
      <c r="G101" s="44">
        <f>F101/C101*100</f>
        <v>121.84540017979755</v>
      </c>
      <c r="H101" s="194" t="s">
        <v>223</v>
      </c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</row>
    <row r="102" spans="1:33" s="35" customFormat="1" ht="14.5" x14ac:dyDescent="0.35">
      <c r="A102" s="46">
        <v>4241</v>
      </c>
      <c r="B102" s="48" t="s">
        <v>102</v>
      </c>
      <c r="C102" s="407">
        <v>767.53</v>
      </c>
      <c r="D102" s="26"/>
      <c r="E102" s="220"/>
      <c r="F102" s="407">
        <v>935.2</v>
      </c>
      <c r="G102" s="26">
        <f>F102/C102*100</f>
        <v>121.84540017979755</v>
      </c>
      <c r="H102" s="195" t="s">
        <v>223</v>
      </c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</row>
    <row r="103" spans="1:33" s="35" customFormat="1" x14ac:dyDescent="0.3">
      <c r="A103" s="42">
        <v>426</v>
      </c>
      <c r="B103" s="43" t="s">
        <v>24</v>
      </c>
      <c r="C103" s="44">
        <f>SUM(C104)</f>
        <v>0</v>
      </c>
      <c r="D103" s="44"/>
      <c r="E103" s="44"/>
      <c r="F103" s="44">
        <f>SUM(F104)</f>
        <v>1020</v>
      </c>
      <c r="G103" s="44" t="s">
        <v>223</v>
      </c>
      <c r="H103" s="194" t="s">
        <v>223</v>
      </c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</row>
    <row r="104" spans="1:33" s="35" customFormat="1" x14ac:dyDescent="0.3">
      <c r="A104" s="56">
        <v>4262</v>
      </c>
      <c r="B104" s="57" t="s">
        <v>103</v>
      </c>
      <c r="C104" s="58">
        <v>0</v>
      </c>
      <c r="D104" s="59"/>
      <c r="E104" s="59"/>
      <c r="F104" s="60">
        <v>1020</v>
      </c>
      <c r="G104" s="59" t="s">
        <v>223</v>
      </c>
      <c r="H104" s="200" t="s">
        <v>223</v>
      </c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</row>
    <row r="105" spans="1:33" s="63" customFormat="1" ht="18" x14ac:dyDescent="0.4">
      <c r="A105" s="465" t="s">
        <v>109</v>
      </c>
      <c r="B105" s="466"/>
      <c r="C105" s="61">
        <f>SUM(C38,C47,C79,C84,C88,C93)</f>
        <v>2803597.9999999995</v>
      </c>
      <c r="D105" s="61">
        <f>SUM(D38,D47,D79,D84,D88,D93)</f>
        <v>3280175.67</v>
      </c>
      <c r="E105" s="61">
        <f>SUM(E38,E47,E79,E84,E88,E93)</f>
        <v>3280175.67</v>
      </c>
      <c r="F105" s="61">
        <f>SUM(F38,F47,F79,F84,F88,F93)</f>
        <v>3195329.36</v>
      </c>
      <c r="G105" s="61">
        <f>F105/C105*100</f>
        <v>113.97245111460346</v>
      </c>
      <c r="H105" s="190">
        <f t="shared" ref="H105" si="40">F105/D105*100</f>
        <v>97.413360791131041</v>
      </c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</row>
    <row r="106" spans="1:33" s="19" customFormat="1" ht="20" x14ac:dyDescent="0.25">
      <c r="A106" s="64"/>
      <c r="B106" s="64"/>
      <c r="C106" s="64"/>
      <c r="D106" s="64"/>
      <c r="E106" s="64"/>
      <c r="F106" s="64"/>
      <c r="G106" s="64"/>
      <c r="H106" s="65"/>
    </row>
    <row r="107" spans="1:33" s="19" customFormat="1" ht="20" x14ac:dyDescent="0.25">
      <c r="A107" s="445"/>
      <c r="B107" s="445"/>
      <c r="C107" s="445"/>
      <c r="D107" s="445"/>
      <c r="E107" s="445"/>
      <c r="F107" s="445"/>
      <c r="G107" s="445"/>
      <c r="H107" s="445"/>
      <c r="K107" s="248"/>
    </row>
    <row r="108" spans="1:33" s="19" customFormat="1" ht="20.25" customHeight="1" x14ac:dyDescent="0.25">
      <c r="A108" s="446"/>
      <c r="B108" s="445"/>
      <c r="C108" s="447"/>
      <c r="D108" s="448"/>
      <c r="E108" s="409"/>
      <c r="F108" s="448"/>
      <c r="G108" s="448"/>
      <c r="H108" s="448"/>
      <c r="K108" s="247"/>
    </row>
    <row r="109" spans="1:33" s="19" customFormat="1" ht="25.5" customHeight="1" x14ac:dyDescent="0.25">
      <c r="A109" s="446"/>
      <c r="B109" s="445"/>
      <c r="C109" s="447"/>
      <c r="D109" s="448"/>
      <c r="E109" s="409"/>
      <c r="F109" s="448"/>
      <c r="G109" s="448"/>
      <c r="H109" s="448"/>
    </row>
    <row r="110" spans="1:33" s="19" customFormat="1" ht="11.5" x14ac:dyDescent="0.25">
      <c r="A110" s="450"/>
      <c r="B110" s="450"/>
      <c r="C110" s="240"/>
      <c r="D110" s="241"/>
      <c r="E110" s="241"/>
      <c r="F110" s="241"/>
      <c r="G110" s="241"/>
      <c r="H110" s="241"/>
    </row>
    <row r="111" spans="1:33" s="19" customFormat="1" ht="22.5" customHeight="1" x14ac:dyDescent="0.25">
      <c r="A111" s="242"/>
      <c r="B111" s="243"/>
      <c r="C111" s="244"/>
      <c r="D111" s="243"/>
      <c r="E111" s="243"/>
      <c r="F111" s="243"/>
      <c r="G111" s="243"/>
      <c r="H111" s="243"/>
    </row>
    <row r="112" spans="1:33" s="19" customFormat="1" ht="21" customHeight="1" x14ac:dyDescent="0.25">
      <c r="A112" s="245"/>
      <c r="B112" s="246"/>
      <c r="C112" s="244"/>
      <c r="D112" s="243"/>
      <c r="E112" s="243"/>
      <c r="F112" s="243"/>
      <c r="G112" s="243"/>
      <c r="H112" s="243"/>
    </row>
    <row r="113" spans="1:8" s="19" customFormat="1" ht="21" customHeight="1" x14ac:dyDescent="0.25">
      <c r="A113" s="245"/>
      <c r="B113" s="246"/>
      <c r="C113" s="244"/>
      <c r="D113" s="243"/>
      <c r="E113" s="243"/>
      <c r="F113" s="243"/>
      <c r="G113" s="243"/>
      <c r="H113" s="243"/>
    </row>
    <row r="114" spans="1:8" s="19" customFormat="1" x14ac:dyDescent="0.25">
      <c r="A114" s="245"/>
      <c r="B114" s="246"/>
      <c r="C114" s="244"/>
      <c r="D114" s="243"/>
      <c r="E114" s="243"/>
      <c r="F114" s="243"/>
      <c r="G114" s="243"/>
      <c r="H114" s="243"/>
    </row>
    <row r="115" spans="1:8" s="19" customFormat="1" ht="20" x14ac:dyDescent="0.4">
      <c r="A115" s="177"/>
      <c r="B115" s="177"/>
      <c r="C115" s="177"/>
      <c r="D115" s="177"/>
      <c r="E115" s="177"/>
      <c r="F115" s="177"/>
      <c r="G115" s="177"/>
      <c r="H115" s="178"/>
    </row>
    <row r="116" spans="1:8" s="19" customFormat="1" ht="15" x14ac:dyDescent="0.3">
      <c r="A116" s="451"/>
      <c r="B116" s="451"/>
      <c r="C116" s="179"/>
      <c r="D116" s="180"/>
      <c r="E116" s="180"/>
      <c r="F116" s="179"/>
      <c r="G116" s="179"/>
      <c r="H116" s="68"/>
    </row>
    <row r="117" spans="1:8" s="19" customFormat="1" ht="15" x14ac:dyDescent="0.3">
      <c r="A117" s="181"/>
      <c r="B117" s="181"/>
      <c r="C117" s="179"/>
      <c r="D117" s="180"/>
      <c r="E117" s="180"/>
      <c r="F117" s="179"/>
      <c r="G117" s="179"/>
      <c r="H117" s="68"/>
    </row>
    <row r="118" spans="1:8" s="19" customFormat="1" x14ac:dyDescent="0.25">
      <c r="A118" s="452"/>
      <c r="B118" s="444"/>
      <c r="C118" s="444"/>
      <c r="D118" s="449"/>
      <c r="E118" s="410"/>
      <c r="F118" s="449"/>
      <c r="G118" s="179"/>
      <c r="H118" s="68"/>
    </row>
    <row r="119" spans="1:8" s="19" customFormat="1" x14ac:dyDescent="0.3">
      <c r="A119" s="452"/>
      <c r="B119" s="444"/>
      <c r="C119" s="444"/>
      <c r="D119" s="449"/>
      <c r="E119" s="410"/>
      <c r="F119" s="449"/>
      <c r="G119" s="182"/>
      <c r="H119" s="70"/>
    </row>
    <row r="120" spans="1:8" s="19" customFormat="1" ht="15" customHeight="1" x14ac:dyDescent="0.3">
      <c r="A120" s="183"/>
      <c r="B120" s="184"/>
      <c r="C120" s="185"/>
      <c r="D120" s="185"/>
      <c r="E120" s="185"/>
      <c r="F120" s="185"/>
      <c r="G120" s="182"/>
      <c r="H120" s="70"/>
    </row>
    <row r="121" spans="1:8" s="19" customFormat="1" x14ac:dyDescent="0.3">
      <c r="A121" s="183"/>
      <c r="B121" s="184"/>
      <c r="C121" s="185"/>
      <c r="D121" s="185"/>
      <c r="E121" s="185"/>
      <c r="F121" s="185"/>
      <c r="G121" s="182"/>
      <c r="H121" s="70"/>
    </row>
    <row r="122" spans="1:8" x14ac:dyDescent="0.3">
      <c r="A122" s="183"/>
      <c r="B122" s="186"/>
      <c r="C122" s="185"/>
      <c r="D122" s="185"/>
      <c r="E122" s="185"/>
      <c r="F122" s="185"/>
      <c r="G122" s="182"/>
      <c r="H122" s="70"/>
    </row>
    <row r="123" spans="1:8" x14ac:dyDescent="0.3">
      <c r="A123" s="183"/>
      <c r="B123" s="184"/>
      <c r="C123" s="185"/>
      <c r="D123" s="185"/>
      <c r="E123" s="185"/>
      <c r="F123" s="185"/>
      <c r="G123" s="182"/>
      <c r="H123" s="70"/>
    </row>
    <row r="124" spans="1:8" x14ac:dyDescent="0.3">
      <c r="A124" s="183"/>
      <c r="B124" s="184"/>
      <c r="C124" s="185"/>
      <c r="D124" s="185"/>
      <c r="E124" s="185"/>
      <c r="F124" s="185"/>
      <c r="G124" s="182"/>
      <c r="H124" s="70"/>
    </row>
    <row r="125" spans="1:8" x14ac:dyDescent="0.3">
      <c r="A125" s="183"/>
      <c r="B125" s="184"/>
      <c r="C125" s="182"/>
      <c r="D125" s="187"/>
      <c r="E125" s="187"/>
      <c r="F125" s="182"/>
      <c r="G125" s="188"/>
    </row>
    <row r="126" spans="1:8" x14ac:dyDescent="0.3">
      <c r="A126" s="189"/>
      <c r="B126" s="184"/>
      <c r="C126" s="182"/>
      <c r="D126" s="185"/>
      <c r="E126" s="185"/>
      <c r="F126" s="182"/>
      <c r="G126" s="188"/>
    </row>
  </sheetData>
  <protectedRanges>
    <protectedRange sqref="C104" name="Range1_18"/>
    <protectedRange algorithmName="SHA-512" hashValue="R8frfBQ/MhInQYm+jLEgMwgPwCkrGPIUaxyIFLRSCn/+fIsUU6bmJDax/r7gTh2PEAEvgODYwg0rRRjqSM/oww==" saltValue="tbZzHO5lCNHCDH5y3XGZag==" spinCount="100000" sqref="F13:F14 C13:C14" name="Range1_21"/>
    <protectedRange algorithmName="SHA-512" hashValue="R8frfBQ/MhInQYm+jLEgMwgPwCkrGPIUaxyIFLRSCn/+fIsUU6bmJDax/r7gTh2PEAEvgODYwg0rRRjqSM/oww==" saltValue="tbZzHO5lCNHCDH5y3XGZag==" spinCount="100000" sqref="F20 C20" name="Range1_22"/>
    <protectedRange algorithmName="SHA-512" hashValue="R8frfBQ/MhInQYm+jLEgMwgPwCkrGPIUaxyIFLRSCn/+fIsUU6bmJDax/r7gTh2PEAEvgODYwg0rRRjqSM/oww==" saltValue="tbZzHO5lCNHCDH5y3XGZag==" spinCount="100000" sqref="F29:F30 C29:C30" name="Range1_24"/>
    <protectedRange algorithmName="SHA-512" hashValue="R8frfBQ/MhInQYm+jLEgMwgPwCkrGPIUaxyIFLRSCn/+fIsUU6bmJDax/r7gTh2PEAEvgODYwg0rRRjqSM/oww==" saltValue="tbZzHO5lCNHCDH5y3XGZag==" spinCount="100000" sqref="F40 C40" name="Range1_25"/>
    <protectedRange algorithmName="SHA-512" hashValue="R8frfBQ/MhInQYm+jLEgMwgPwCkrGPIUaxyIFLRSCn/+fIsUU6bmJDax/r7gTh2PEAEvgODYwg0rRRjqSM/oww==" saltValue="tbZzHO5lCNHCDH5y3XGZag==" spinCount="100000" sqref="F41 C41" name="Range1_26"/>
    <protectedRange algorithmName="SHA-512" hashValue="R8frfBQ/MhInQYm+jLEgMwgPwCkrGPIUaxyIFLRSCn/+fIsUU6bmJDax/r7gTh2PEAEvgODYwg0rRRjqSM/oww==" saltValue="tbZzHO5lCNHCDH5y3XGZag==" spinCount="100000" sqref="F43 C43" name="Range1_27"/>
    <protectedRange algorithmName="SHA-512" hashValue="R8frfBQ/MhInQYm+jLEgMwgPwCkrGPIUaxyIFLRSCn/+fIsUU6bmJDax/r7gTh2PEAEvgODYwg0rRRjqSM/oww==" saltValue="tbZzHO5lCNHCDH5y3XGZag==" spinCount="100000" sqref="F45 C45" name="Range1_28"/>
    <protectedRange algorithmName="SHA-512" hashValue="R8frfBQ/MhInQYm+jLEgMwgPwCkrGPIUaxyIFLRSCn/+fIsUU6bmJDax/r7gTh2PEAEvgODYwg0rRRjqSM/oww==" saltValue="tbZzHO5lCNHCDH5y3XGZag==" spinCount="100000" sqref="F49:F52 C49:C52" name="Range1_29"/>
    <protectedRange algorithmName="SHA-512" hashValue="R8frfBQ/MhInQYm+jLEgMwgPwCkrGPIUaxyIFLRSCn/+fIsUU6bmJDax/r7gTh2PEAEvgODYwg0rRRjqSM/oww==" saltValue="tbZzHO5lCNHCDH5y3XGZag==" spinCount="100000" sqref="F54:F58 C54:C58" name="Range1_30"/>
    <protectedRange algorithmName="SHA-512" hashValue="R8frfBQ/MhInQYm+jLEgMwgPwCkrGPIUaxyIFLRSCn/+fIsUU6bmJDax/r7gTh2PEAEvgODYwg0rRRjqSM/oww==" saltValue="tbZzHO5lCNHCDH5y3XGZag==" spinCount="100000" sqref="F59 C59" name="Range1_31"/>
    <protectedRange algorithmName="SHA-512" hashValue="R8frfBQ/MhInQYm+jLEgMwgPwCkrGPIUaxyIFLRSCn/+fIsUU6bmJDax/r7gTh2PEAEvgODYwg0rRRjqSM/oww==" saltValue="tbZzHO5lCNHCDH5y3XGZag==" spinCount="100000" sqref="F61:F69 C61:C69" name="Range1_33"/>
    <protectedRange algorithmName="SHA-512" hashValue="R8frfBQ/MhInQYm+jLEgMwgPwCkrGPIUaxyIFLRSCn/+fIsUU6bmJDax/r7gTh2PEAEvgODYwg0rRRjqSM/oww==" saltValue="tbZzHO5lCNHCDH5y3XGZag==" spinCount="100000" sqref="F71 C71" name="Range1_34"/>
    <protectedRange algorithmName="SHA-512" hashValue="R8frfBQ/MhInQYm+jLEgMwgPwCkrGPIUaxyIFLRSCn/+fIsUU6bmJDax/r7gTh2PEAEvgODYwg0rRRjqSM/oww==" saltValue="tbZzHO5lCNHCDH5y3XGZag==" spinCount="100000" sqref="F73:F78 C73:C78" name="Range1_35"/>
    <protectedRange algorithmName="SHA-512" hashValue="R8frfBQ/MhInQYm+jLEgMwgPwCkrGPIUaxyIFLRSCn/+fIsUU6bmJDax/r7gTh2PEAEvgODYwg0rRRjqSM/oww==" saltValue="tbZzHO5lCNHCDH5y3XGZag==" spinCount="100000" sqref="F81 C81" name="Range1_36"/>
    <protectedRange algorithmName="SHA-512" hashValue="R8frfBQ/MhInQYm+jLEgMwgPwCkrGPIUaxyIFLRSCn/+fIsUU6bmJDax/r7gTh2PEAEvgODYwg0rRRjqSM/oww==" saltValue="tbZzHO5lCNHCDH5y3XGZag==" spinCount="100000" sqref="F83 C83" name="Range1_37"/>
    <protectedRange algorithmName="SHA-512" hashValue="R8frfBQ/MhInQYm+jLEgMwgPwCkrGPIUaxyIFLRSCn/+fIsUU6bmJDax/r7gTh2PEAEvgODYwg0rRRjqSM/oww==" saltValue="tbZzHO5lCNHCDH5y3XGZag==" spinCount="100000" sqref="F87 F89:F92 C87 C89:C92" name="Range1_38"/>
    <protectedRange algorithmName="SHA-512" hashValue="R8frfBQ/MhInQYm+jLEgMwgPwCkrGPIUaxyIFLRSCn/+fIsUU6bmJDax/r7gTh2PEAEvgODYwg0rRRjqSM/oww==" saltValue="tbZzHO5lCNHCDH5y3XGZag==" spinCount="100000" sqref="F96 C96" name="Range1_39"/>
    <protectedRange algorithmName="SHA-512" hashValue="R8frfBQ/MhInQYm+jLEgMwgPwCkrGPIUaxyIFLRSCn/+fIsUU6bmJDax/r7gTh2PEAEvgODYwg0rRRjqSM/oww==" saltValue="tbZzHO5lCNHCDH5y3XGZag==" spinCount="100000" sqref="F99 C99" name="Range1_40"/>
    <protectedRange algorithmName="SHA-512" hashValue="R8frfBQ/MhInQYm+jLEgMwgPwCkrGPIUaxyIFLRSCn/+fIsUU6bmJDax/r7gTh2PEAEvgODYwg0rRRjqSM/oww==" saltValue="tbZzHO5lCNHCDH5y3XGZag==" spinCount="100000" sqref="F100 C100" name="Range1_41"/>
    <protectedRange algorithmName="SHA-512" hashValue="R8frfBQ/MhInQYm+jLEgMwgPwCkrGPIUaxyIFLRSCn/+fIsUU6bmJDax/r7gTh2PEAEvgODYwg0rRRjqSM/oww==" saltValue="tbZzHO5lCNHCDH5y3XGZag==" spinCount="100000" sqref="F102 C102" name="Range1_43"/>
  </protectedRanges>
  <mergeCells count="37">
    <mergeCell ref="A36:B36"/>
    <mergeCell ref="A105:B105"/>
    <mergeCell ref="D34:D35"/>
    <mergeCell ref="F34:F35"/>
    <mergeCell ref="A34:B35"/>
    <mergeCell ref="C34:C35"/>
    <mergeCell ref="E6:E7"/>
    <mergeCell ref="E34:E35"/>
    <mergeCell ref="A1:H1"/>
    <mergeCell ref="A2:H2"/>
    <mergeCell ref="A4:H4"/>
    <mergeCell ref="C6:C7"/>
    <mergeCell ref="D6:D7"/>
    <mergeCell ref="F6:F7"/>
    <mergeCell ref="G6:G7"/>
    <mergeCell ref="H6:H7"/>
    <mergeCell ref="A6:B7"/>
    <mergeCell ref="A8:B8"/>
    <mergeCell ref="A33:H33"/>
    <mergeCell ref="A9:B9"/>
    <mergeCell ref="H34:H35"/>
    <mergeCell ref="G34:G35"/>
    <mergeCell ref="B118:B119"/>
    <mergeCell ref="A107:H107"/>
    <mergeCell ref="A108:A109"/>
    <mergeCell ref="B108:B109"/>
    <mergeCell ref="C108:C109"/>
    <mergeCell ref="D108:D109"/>
    <mergeCell ref="D118:D119"/>
    <mergeCell ref="F118:F119"/>
    <mergeCell ref="C118:C119"/>
    <mergeCell ref="A110:B110"/>
    <mergeCell ref="A116:B116"/>
    <mergeCell ref="A118:A119"/>
    <mergeCell ref="H108:H109"/>
    <mergeCell ref="F108:F109"/>
    <mergeCell ref="G108:G109"/>
  </mergeCells>
  <conditionalFormatting sqref="F46">
    <cfRule type="cellIs" dxfId="65" priority="102" operator="lessThan">
      <formula>0</formula>
    </cfRule>
  </conditionalFormatting>
  <conditionalFormatting sqref="F82">
    <cfRule type="cellIs" dxfId="64" priority="101" operator="lessThan">
      <formula>0</formula>
    </cfRule>
  </conditionalFormatting>
  <conditionalFormatting sqref="F86">
    <cfRule type="cellIs" dxfId="63" priority="100" operator="lessThan">
      <formula>0</formula>
    </cfRule>
  </conditionalFormatting>
  <conditionalFormatting sqref="F98">
    <cfRule type="cellIs" dxfId="62" priority="99" operator="lessThan">
      <formula>0</formula>
    </cfRule>
  </conditionalFormatting>
  <conditionalFormatting sqref="F104">
    <cfRule type="cellIs" dxfId="61" priority="98" operator="lessThan">
      <formula>0</formula>
    </cfRule>
  </conditionalFormatting>
  <conditionalFormatting sqref="F41">
    <cfRule type="cellIs" dxfId="60" priority="72" operator="lessThan">
      <formula>-0.001</formula>
    </cfRule>
  </conditionalFormatting>
  <conditionalFormatting sqref="F43">
    <cfRule type="cellIs" dxfId="59" priority="71" operator="lessThan">
      <formula>-0.001</formula>
    </cfRule>
  </conditionalFormatting>
  <conditionalFormatting sqref="F40">
    <cfRule type="cellIs" dxfId="58" priority="73" operator="lessThan">
      <formula>-0.001</formula>
    </cfRule>
  </conditionalFormatting>
  <conditionalFormatting sqref="F45">
    <cfRule type="cellIs" dxfId="57" priority="70" operator="lessThan">
      <formula>-0.001</formula>
    </cfRule>
  </conditionalFormatting>
  <conditionalFormatting sqref="F20">
    <cfRule type="cellIs" dxfId="56" priority="76" operator="lessThan">
      <formula>-0.001</formula>
    </cfRule>
  </conditionalFormatting>
  <conditionalFormatting sqref="F30">
    <cfRule type="cellIs" dxfId="55" priority="74" operator="lessThan">
      <formula>-0.001</formula>
    </cfRule>
  </conditionalFormatting>
  <conditionalFormatting sqref="F13:F14">
    <cfRule type="cellIs" dxfId="54" priority="77" operator="lessThan">
      <formula>-0.001</formula>
    </cfRule>
  </conditionalFormatting>
  <conditionalFormatting sqref="C104">
    <cfRule type="cellIs" dxfId="53" priority="79" operator="lessThan">
      <formula>-0.001</formula>
    </cfRule>
  </conditionalFormatting>
  <conditionalFormatting sqref="F102">
    <cfRule type="cellIs" dxfId="52" priority="57" operator="lessThan">
      <formula>-0.001</formula>
    </cfRule>
  </conditionalFormatting>
  <conditionalFormatting sqref="F49:F52">
    <cfRule type="cellIs" dxfId="51" priority="69" operator="lessThan">
      <formula>-0.001</formula>
    </cfRule>
  </conditionalFormatting>
  <conditionalFormatting sqref="F54:F58">
    <cfRule type="cellIs" dxfId="50" priority="68" operator="lessThan">
      <formula>-0.001</formula>
    </cfRule>
  </conditionalFormatting>
  <conditionalFormatting sqref="F59">
    <cfRule type="cellIs" dxfId="49" priority="67" operator="lessThan">
      <formula>-0.001</formula>
    </cfRule>
  </conditionalFormatting>
  <conditionalFormatting sqref="F61:F69">
    <cfRule type="cellIs" dxfId="48" priority="66" operator="lessThan">
      <formula>-0.001</formula>
    </cfRule>
  </conditionalFormatting>
  <conditionalFormatting sqref="F71">
    <cfRule type="cellIs" dxfId="47" priority="65" operator="lessThan">
      <formula>-0.001</formula>
    </cfRule>
  </conditionalFormatting>
  <conditionalFormatting sqref="F73:F78">
    <cfRule type="cellIs" dxfId="46" priority="64" operator="lessThan">
      <formula>-0.001</formula>
    </cfRule>
  </conditionalFormatting>
  <conditionalFormatting sqref="F81">
    <cfRule type="cellIs" dxfId="45" priority="63" operator="lessThan">
      <formula>-0.001</formula>
    </cfRule>
  </conditionalFormatting>
  <conditionalFormatting sqref="F83">
    <cfRule type="cellIs" dxfId="44" priority="62" operator="lessThan">
      <formula>-0.001</formula>
    </cfRule>
  </conditionalFormatting>
  <conditionalFormatting sqref="F87 F89:F92">
    <cfRule type="cellIs" dxfId="43" priority="61" operator="lessThan">
      <formula>-0.001</formula>
    </cfRule>
  </conditionalFormatting>
  <conditionalFormatting sqref="F96">
    <cfRule type="cellIs" dxfId="42" priority="60" operator="lessThan">
      <formula>-0.001</formula>
    </cfRule>
  </conditionalFormatting>
  <conditionalFormatting sqref="F99">
    <cfRule type="cellIs" dxfId="41" priority="59" operator="lessThan">
      <formula>-0.001</formula>
    </cfRule>
  </conditionalFormatting>
  <conditionalFormatting sqref="F100">
    <cfRule type="cellIs" dxfId="40" priority="58" operator="lessThan">
      <formula>-0.001</formula>
    </cfRule>
  </conditionalFormatting>
  <conditionalFormatting sqref="C13:C14">
    <cfRule type="cellIs" dxfId="39" priority="28" operator="lessThan">
      <formula>-0.001</formula>
    </cfRule>
  </conditionalFormatting>
  <conditionalFormatting sqref="C20">
    <cfRule type="cellIs" dxfId="38" priority="27" operator="lessThan">
      <formula>-0.001</formula>
    </cfRule>
  </conditionalFormatting>
  <conditionalFormatting sqref="C96">
    <cfRule type="cellIs" dxfId="37" priority="6" operator="lessThan">
      <formula>-0.001</formula>
    </cfRule>
  </conditionalFormatting>
  <conditionalFormatting sqref="C30">
    <cfRule type="cellIs" dxfId="36" priority="26" operator="lessThan">
      <formula>-0.001</formula>
    </cfRule>
  </conditionalFormatting>
  <conditionalFormatting sqref="C41">
    <cfRule type="cellIs" dxfId="35" priority="24" operator="lessThan">
      <formula>-0.001</formula>
    </cfRule>
  </conditionalFormatting>
  <conditionalFormatting sqref="C40">
    <cfRule type="cellIs" dxfId="34" priority="25" operator="lessThan">
      <formula>-0.001</formula>
    </cfRule>
  </conditionalFormatting>
  <conditionalFormatting sqref="C43">
    <cfRule type="cellIs" dxfId="33" priority="23" operator="lessThan">
      <formula>-0.001</formula>
    </cfRule>
  </conditionalFormatting>
  <conditionalFormatting sqref="C46">
    <cfRule type="cellIs" dxfId="32" priority="22" operator="lessThan">
      <formula>0</formula>
    </cfRule>
  </conditionalFormatting>
  <conditionalFormatting sqref="C45">
    <cfRule type="cellIs" dxfId="31" priority="21" operator="lessThan">
      <formula>-0.001</formula>
    </cfRule>
  </conditionalFormatting>
  <conditionalFormatting sqref="C49:C52">
    <cfRule type="cellIs" dxfId="30" priority="20" operator="lessThan">
      <formula>-0.001</formula>
    </cfRule>
  </conditionalFormatting>
  <conditionalFormatting sqref="C54:C58">
    <cfRule type="cellIs" dxfId="29" priority="19" operator="lessThan">
      <formula>-0.001</formula>
    </cfRule>
  </conditionalFormatting>
  <conditionalFormatting sqref="C59">
    <cfRule type="cellIs" dxfId="28" priority="18" operator="lessThan">
      <formula>-0.001</formula>
    </cfRule>
  </conditionalFormatting>
  <conditionalFormatting sqref="C61:C69">
    <cfRule type="cellIs" dxfId="27" priority="17" operator="lessThan">
      <formula>-0.001</formula>
    </cfRule>
  </conditionalFormatting>
  <conditionalFormatting sqref="C71">
    <cfRule type="cellIs" dxfId="26" priority="16" operator="lessThan">
      <formula>-0.001</formula>
    </cfRule>
  </conditionalFormatting>
  <conditionalFormatting sqref="C73:C78">
    <cfRule type="cellIs" dxfId="25" priority="15" operator="lessThan">
      <formula>-0.001</formula>
    </cfRule>
  </conditionalFormatting>
  <conditionalFormatting sqref="C82">
    <cfRule type="cellIs" dxfId="24" priority="14" operator="lessThan">
      <formula>0</formula>
    </cfRule>
  </conditionalFormatting>
  <conditionalFormatting sqref="C81">
    <cfRule type="cellIs" dxfId="23" priority="13" operator="lessThan">
      <formula>-0.001</formula>
    </cfRule>
  </conditionalFormatting>
  <conditionalFormatting sqref="C83">
    <cfRule type="cellIs" dxfId="22" priority="12" operator="lessThan">
      <formula>-0.001</formula>
    </cfRule>
  </conditionalFormatting>
  <conditionalFormatting sqref="C86">
    <cfRule type="cellIs" dxfId="21" priority="11" operator="lessThan">
      <formula>0</formula>
    </cfRule>
  </conditionalFormatting>
  <conditionalFormatting sqref="C87">
    <cfRule type="cellIs" dxfId="20" priority="10" operator="lessThan">
      <formula>-0.001</formula>
    </cfRule>
  </conditionalFormatting>
  <conditionalFormatting sqref="C90:C92">
    <cfRule type="cellIs" dxfId="19" priority="9" operator="lessThan">
      <formula>-0.001</formula>
    </cfRule>
  </conditionalFormatting>
  <conditionalFormatting sqref="C89">
    <cfRule type="cellIs" dxfId="18" priority="8" operator="lessThan">
      <formula>-0.001</formula>
    </cfRule>
  </conditionalFormatting>
  <conditionalFormatting sqref="C98">
    <cfRule type="cellIs" dxfId="17" priority="7" operator="lessThan">
      <formula>0</formula>
    </cfRule>
  </conditionalFormatting>
  <conditionalFormatting sqref="C99">
    <cfRule type="cellIs" dxfId="16" priority="5" operator="lessThan">
      <formula>-0.001</formula>
    </cfRule>
  </conditionalFormatting>
  <conditionalFormatting sqref="C100">
    <cfRule type="cellIs" dxfId="15" priority="4" operator="lessThan">
      <formula>-0.001</formula>
    </cfRule>
  </conditionalFormatting>
  <conditionalFormatting sqref="C102">
    <cfRule type="cellIs" dxfId="14" priority="3" operator="lessThan">
      <formula>-0.001</formula>
    </cfRule>
  </conditionalFormatting>
  <conditionalFormatting sqref="F29">
    <cfRule type="cellIs" dxfId="13" priority="2" operator="lessThan">
      <formula>-0.001</formula>
    </cfRule>
  </conditionalFormatting>
  <conditionalFormatting sqref="C29">
    <cfRule type="cellIs" dxfId="12" priority="1" operator="lessThan">
      <formula>-0.001</formula>
    </cfRule>
  </conditionalFormatting>
  <pageMargins left="0.7" right="0.7" top="0.75" bottom="0.75" header="0.3" footer="0.3"/>
  <pageSetup paperSize="9" scale="52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8"/>
  <sheetViews>
    <sheetView tabSelected="1" zoomScale="85" zoomScaleNormal="85" workbookViewId="0">
      <selection activeCell="G17" sqref="G17"/>
    </sheetView>
  </sheetViews>
  <sheetFormatPr defaultRowHeight="14" x14ac:dyDescent="0.3"/>
  <cols>
    <col min="1" max="1" width="11.54296875" style="13" customWidth="1"/>
    <col min="2" max="2" width="47.453125" style="13" customWidth="1"/>
    <col min="3" max="3" width="17.7265625" style="13" customWidth="1"/>
    <col min="4" max="6" width="17.7265625" style="34" customWidth="1"/>
    <col min="7" max="7" width="11.7265625" style="34" customWidth="1"/>
    <col min="8" max="8" width="15.54296875" style="13" customWidth="1"/>
    <col min="9" max="9" width="13.81640625" style="13" customWidth="1"/>
    <col min="10" max="15" width="15.1796875" style="13" customWidth="1"/>
    <col min="16" max="16" width="16.7265625" style="13" hidden="1" customWidth="1"/>
    <col min="17" max="17" width="16.453125" style="13" hidden="1" customWidth="1"/>
    <col min="18" max="18" width="12.54296875" style="13" hidden="1" customWidth="1"/>
    <col min="19" max="19" width="15.1796875" style="13" customWidth="1"/>
    <col min="20" max="257" width="9.1796875" style="13"/>
    <col min="258" max="258" width="11.54296875" style="13" customWidth="1"/>
    <col min="259" max="259" width="49.1796875" style="13" customWidth="1"/>
    <col min="260" max="262" width="17.7265625" style="13" customWidth="1"/>
    <col min="263" max="263" width="11.7265625" style="13" customWidth="1"/>
    <col min="264" max="264" width="15.54296875" style="13" customWidth="1"/>
    <col min="265" max="265" width="13.81640625" style="13" customWidth="1"/>
    <col min="266" max="271" width="15.1796875" style="13" customWidth="1"/>
    <col min="272" max="274" width="0" style="13" hidden="1" customWidth="1"/>
    <col min="275" max="275" width="15.1796875" style="13" customWidth="1"/>
    <col min="276" max="513" width="9.1796875" style="13"/>
    <col min="514" max="514" width="11.54296875" style="13" customWidth="1"/>
    <col min="515" max="515" width="49.1796875" style="13" customWidth="1"/>
    <col min="516" max="518" width="17.7265625" style="13" customWidth="1"/>
    <col min="519" max="519" width="11.7265625" style="13" customWidth="1"/>
    <col min="520" max="520" width="15.54296875" style="13" customWidth="1"/>
    <col min="521" max="521" width="13.81640625" style="13" customWidth="1"/>
    <col min="522" max="527" width="15.1796875" style="13" customWidth="1"/>
    <col min="528" max="530" width="0" style="13" hidden="1" customWidth="1"/>
    <col min="531" max="531" width="15.1796875" style="13" customWidth="1"/>
    <col min="532" max="769" width="9.1796875" style="13"/>
    <col min="770" max="770" width="11.54296875" style="13" customWidth="1"/>
    <col min="771" max="771" width="49.1796875" style="13" customWidth="1"/>
    <col min="772" max="774" width="17.7265625" style="13" customWidth="1"/>
    <col min="775" max="775" width="11.7265625" style="13" customWidth="1"/>
    <col min="776" max="776" width="15.54296875" style="13" customWidth="1"/>
    <col min="777" max="777" width="13.81640625" style="13" customWidth="1"/>
    <col min="778" max="783" width="15.1796875" style="13" customWidth="1"/>
    <col min="784" max="786" width="0" style="13" hidden="1" customWidth="1"/>
    <col min="787" max="787" width="15.1796875" style="13" customWidth="1"/>
    <col min="788" max="1025" width="9.1796875" style="13"/>
    <col min="1026" max="1026" width="11.54296875" style="13" customWidth="1"/>
    <col min="1027" max="1027" width="49.1796875" style="13" customWidth="1"/>
    <col min="1028" max="1030" width="17.7265625" style="13" customWidth="1"/>
    <col min="1031" max="1031" width="11.7265625" style="13" customWidth="1"/>
    <col min="1032" max="1032" width="15.54296875" style="13" customWidth="1"/>
    <col min="1033" max="1033" width="13.81640625" style="13" customWidth="1"/>
    <col min="1034" max="1039" width="15.1796875" style="13" customWidth="1"/>
    <col min="1040" max="1042" width="0" style="13" hidden="1" customWidth="1"/>
    <col min="1043" max="1043" width="15.1796875" style="13" customWidth="1"/>
    <col min="1044" max="1281" width="9.1796875" style="13"/>
    <col min="1282" max="1282" width="11.54296875" style="13" customWidth="1"/>
    <col min="1283" max="1283" width="49.1796875" style="13" customWidth="1"/>
    <col min="1284" max="1286" width="17.7265625" style="13" customWidth="1"/>
    <col min="1287" max="1287" width="11.7265625" style="13" customWidth="1"/>
    <col min="1288" max="1288" width="15.54296875" style="13" customWidth="1"/>
    <col min="1289" max="1289" width="13.81640625" style="13" customWidth="1"/>
    <col min="1290" max="1295" width="15.1796875" style="13" customWidth="1"/>
    <col min="1296" max="1298" width="0" style="13" hidden="1" customWidth="1"/>
    <col min="1299" max="1299" width="15.1796875" style="13" customWidth="1"/>
    <col min="1300" max="1537" width="9.1796875" style="13"/>
    <col min="1538" max="1538" width="11.54296875" style="13" customWidth="1"/>
    <col min="1539" max="1539" width="49.1796875" style="13" customWidth="1"/>
    <col min="1540" max="1542" width="17.7265625" style="13" customWidth="1"/>
    <col min="1543" max="1543" width="11.7265625" style="13" customWidth="1"/>
    <col min="1544" max="1544" width="15.54296875" style="13" customWidth="1"/>
    <col min="1545" max="1545" width="13.81640625" style="13" customWidth="1"/>
    <col min="1546" max="1551" width="15.1796875" style="13" customWidth="1"/>
    <col min="1552" max="1554" width="0" style="13" hidden="1" customWidth="1"/>
    <col min="1555" max="1555" width="15.1796875" style="13" customWidth="1"/>
    <col min="1556" max="1793" width="9.1796875" style="13"/>
    <col min="1794" max="1794" width="11.54296875" style="13" customWidth="1"/>
    <col min="1795" max="1795" width="49.1796875" style="13" customWidth="1"/>
    <col min="1796" max="1798" width="17.7265625" style="13" customWidth="1"/>
    <col min="1799" max="1799" width="11.7265625" style="13" customWidth="1"/>
    <col min="1800" max="1800" width="15.54296875" style="13" customWidth="1"/>
    <col min="1801" max="1801" width="13.81640625" style="13" customWidth="1"/>
    <col min="1802" max="1807" width="15.1796875" style="13" customWidth="1"/>
    <col min="1808" max="1810" width="0" style="13" hidden="1" customWidth="1"/>
    <col min="1811" max="1811" width="15.1796875" style="13" customWidth="1"/>
    <col min="1812" max="2049" width="9.1796875" style="13"/>
    <col min="2050" max="2050" width="11.54296875" style="13" customWidth="1"/>
    <col min="2051" max="2051" width="49.1796875" style="13" customWidth="1"/>
    <col min="2052" max="2054" width="17.7265625" style="13" customWidth="1"/>
    <col min="2055" max="2055" width="11.7265625" style="13" customWidth="1"/>
    <col min="2056" max="2056" width="15.54296875" style="13" customWidth="1"/>
    <col min="2057" max="2057" width="13.81640625" style="13" customWidth="1"/>
    <col min="2058" max="2063" width="15.1796875" style="13" customWidth="1"/>
    <col min="2064" max="2066" width="0" style="13" hidden="1" customWidth="1"/>
    <col min="2067" max="2067" width="15.1796875" style="13" customWidth="1"/>
    <col min="2068" max="2305" width="9.1796875" style="13"/>
    <col min="2306" max="2306" width="11.54296875" style="13" customWidth="1"/>
    <col min="2307" max="2307" width="49.1796875" style="13" customWidth="1"/>
    <col min="2308" max="2310" width="17.7265625" style="13" customWidth="1"/>
    <col min="2311" max="2311" width="11.7265625" style="13" customWidth="1"/>
    <col min="2312" max="2312" width="15.54296875" style="13" customWidth="1"/>
    <col min="2313" max="2313" width="13.81640625" style="13" customWidth="1"/>
    <col min="2314" max="2319" width="15.1796875" style="13" customWidth="1"/>
    <col min="2320" max="2322" width="0" style="13" hidden="1" customWidth="1"/>
    <col min="2323" max="2323" width="15.1796875" style="13" customWidth="1"/>
    <col min="2324" max="2561" width="9.1796875" style="13"/>
    <col min="2562" max="2562" width="11.54296875" style="13" customWidth="1"/>
    <col min="2563" max="2563" width="49.1796875" style="13" customWidth="1"/>
    <col min="2564" max="2566" width="17.7265625" style="13" customWidth="1"/>
    <col min="2567" max="2567" width="11.7265625" style="13" customWidth="1"/>
    <col min="2568" max="2568" width="15.54296875" style="13" customWidth="1"/>
    <col min="2569" max="2569" width="13.81640625" style="13" customWidth="1"/>
    <col min="2570" max="2575" width="15.1796875" style="13" customWidth="1"/>
    <col min="2576" max="2578" width="0" style="13" hidden="1" customWidth="1"/>
    <col min="2579" max="2579" width="15.1796875" style="13" customWidth="1"/>
    <col min="2580" max="2817" width="9.1796875" style="13"/>
    <col min="2818" max="2818" width="11.54296875" style="13" customWidth="1"/>
    <col min="2819" max="2819" width="49.1796875" style="13" customWidth="1"/>
    <col min="2820" max="2822" width="17.7265625" style="13" customWidth="1"/>
    <col min="2823" max="2823" width="11.7265625" style="13" customWidth="1"/>
    <col min="2824" max="2824" width="15.54296875" style="13" customWidth="1"/>
    <col min="2825" max="2825" width="13.81640625" style="13" customWidth="1"/>
    <col min="2826" max="2831" width="15.1796875" style="13" customWidth="1"/>
    <col min="2832" max="2834" width="0" style="13" hidden="1" customWidth="1"/>
    <col min="2835" max="2835" width="15.1796875" style="13" customWidth="1"/>
    <col min="2836" max="3073" width="9.1796875" style="13"/>
    <col min="3074" max="3074" width="11.54296875" style="13" customWidth="1"/>
    <col min="3075" max="3075" width="49.1796875" style="13" customWidth="1"/>
    <col min="3076" max="3078" width="17.7265625" style="13" customWidth="1"/>
    <col min="3079" max="3079" width="11.7265625" style="13" customWidth="1"/>
    <col min="3080" max="3080" width="15.54296875" style="13" customWidth="1"/>
    <col min="3081" max="3081" width="13.81640625" style="13" customWidth="1"/>
    <col min="3082" max="3087" width="15.1796875" style="13" customWidth="1"/>
    <col min="3088" max="3090" width="0" style="13" hidden="1" customWidth="1"/>
    <col min="3091" max="3091" width="15.1796875" style="13" customWidth="1"/>
    <col min="3092" max="3329" width="9.1796875" style="13"/>
    <col min="3330" max="3330" width="11.54296875" style="13" customWidth="1"/>
    <col min="3331" max="3331" width="49.1796875" style="13" customWidth="1"/>
    <col min="3332" max="3334" width="17.7265625" style="13" customWidth="1"/>
    <col min="3335" max="3335" width="11.7265625" style="13" customWidth="1"/>
    <col min="3336" max="3336" width="15.54296875" style="13" customWidth="1"/>
    <col min="3337" max="3337" width="13.81640625" style="13" customWidth="1"/>
    <col min="3338" max="3343" width="15.1796875" style="13" customWidth="1"/>
    <col min="3344" max="3346" width="0" style="13" hidden="1" customWidth="1"/>
    <col min="3347" max="3347" width="15.1796875" style="13" customWidth="1"/>
    <col min="3348" max="3585" width="9.1796875" style="13"/>
    <col min="3586" max="3586" width="11.54296875" style="13" customWidth="1"/>
    <col min="3587" max="3587" width="49.1796875" style="13" customWidth="1"/>
    <col min="3588" max="3590" width="17.7265625" style="13" customWidth="1"/>
    <col min="3591" max="3591" width="11.7265625" style="13" customWidth="1"/>
    <col min="3592" max="3592" width="15.54296875" style="13" customWidth="1"/>
    <col min="3593" max="3593" width="13.81640625" style="13" customWidth="1"/>
    <col min="3594" max="3599" width="15.1796875" style="13" customWidth="1"/>
    <col min="3600" max="3602" width="0" style="13" hidden="1" customWidth="1"/>
    <col min="3603" max="3603" width="15.1796875" style="13" customWidth="1"/>
    <col min="3604" max="3841" width="9.1796875" style="13"/>
    <col min="3842" max="3842" width="11.54296875" style="13" customWidth="1"/>
    <col min="3843" max="3843" width="49.1796875" style="13" customWidth="1"/>
    <col min="3844" max="3846" width="17.7265625" style="13" customWidth="1"/>
    <col min="3847" max="3847" width="11.7265625" style="13" customWidth="1"/>
    <col min="3848" max="3848" width="15.54296875" style="13" customWidth="1"/>
    <col min="3849" max="3849" width="13.81640625" style="13" customWidth="1"/>
    <col min="3850" max="3855" width="15.1796875" style="13" customWidth="1"/>
    <col min="3856" max="3858" width="0" style="13" hidden="1" customWidth="1"/>
    <col min="3859" max="3859" width="15.1796875" style="13" customWidth="1"/>
    <col min="3860" max="4097" width="9.1796875" style="13"/>
    <col min="4098" max="4098" width="11.54296875" style="13" customWidth="1"/>
    <col min="4099" max="4099" width="49.1796875" style="13" customWidth="1"/>
    <col min="4100" max="4102" width="17.7265625" style="13" customWidth="1"/>
    <col min="4103" max="4103" width="11.7265625" style="13" customWidth="1"/>
    <col min="4104" max="4104" width="15.54296875" style="13" customWidth="1"/>
    <col min="4105" max="4105" width="13.81640625" style="13" customWidth="1"/>
    <col min="4106" max="4111" width="15.1796875" style="13" customWidth="1"/>
    <col min="4112" max="4114" width="0" style="13" hidden="1" customWidth="1"/>
    <col min="4115" max="4115" width="15.1796875" style="13" customWidth="1"/>
    <col min="4116" max="4353" width="9.1796875" style="13"/>
    <col min="4354" max="4354" width="11.54296875" style="13" customWidth="1"/>
    <col min="4355" max="4355" width="49.1796875" style="13" customWidth="1"/>
    <col min="4356" max="4358" width="17.7265625" style="13" customWidth="1"/>
    <col min="4359" max="4359" width="11.7265625" style="13" customWidth="1"/>
    <col min="4360" max="4360" width="15.54296875" style="13" customWidth="1"/>
    <col min="4361" max="4361" width="13.81640625" style="13" customWidth="1"/>
    <col min="4362" max="4367" width="15.1796875" style="13" customWidth="1"/>
    <col min="4368" max="4370" width="0" style="13" hidden="1" customWidth="1"/>
    <col min="4371" max="4371" width="15.1796875" style="13" customWidth="1"/>
    <col min="4372" max="4609" width="9.1796875" style="13"/>
    <col min="4610" max="4610" width="11.54296875" style="13" customWidth="1"/>
    <col min="4611" max="4611" width="49.1796875" style="13" customWidth="1"/>
    <col min="4612" max="4614" width="17.7265625" style="13" customWidth="1"/>
    <col min="4615" max="4615" width="11.7265625" style="13" customWidth="1"/>
    <col min="4616" max="4616" width="15.54296875" style="13" customWidth="1"/>
    <col min="4617" max="4617" width="13.81640625" style="13" customWidth="1"/>
    <col min="4618" max="4623" width="15.1796875" style="13" customWidth="1"/>
    <col min="4624" max="4626" width="0" style="13" hidden="1" customWidth="1"/>
    <col min="4627" max="4627" width="15.1796875" style="13" customWidth="1"/>
    <col min="4628" max="4865" width="9.1796875" style="13"/>
    <col min="4866" max="4866" width="11.54296875" style="13" customWidth="1"/>
    <col min="4867" max="4867" width="49.1796875" style="13" customWidth="1"/>
    <col min="4868" max="4870" width="17.7265625" style="13" customWidth="1"/>
    <col min="4871" max="4871" width="11.7265625" style="13" customWidth="1"/>
    <col min="4872" max="4872" width="15.54296875" style="13" customWidth="1"/>
    <col min="4873" max="4873" width="13.81640625" style="13" customWidth="1"/>
    <col min="4874" max="4879" width="15.1796875" style="13" customWidth="1"/>
    <col min="4880" max="4882" width="0" style="13" hidden="1" customWidth="1"/>
    <col min="4883" max="4883" width="15.1796875" style="13" customWidth="1"/>
    <col min="4884" max="5121" width="9.1796875" style="13"/>
    <col min="5122" max="5122" width="11.54296875" style="13" customWidth="1"/>
    <col min="5123" max="5123" width="49.1796875" style="13" customWidth="1"/>
    <col min="5124" max="5126" width="17.7265625" style="13" customWidth="1"/>
    <col min="5127" max="5127" width="11.7265625" style="13" customWidth="1"/>
    <col min="5128" max="5128" width="15.54296875" style="13" customWidth="1"/>
    <col min="5129" max="5129" width="13.81640625" style="13" customWidth="1"/>
    <col min="5130" max="5135" width="15.1796875" style="13" customWidth="1"/>
    <col min="5136" max="5138" width="0" style="13" hidden="1" customWidth="1"/>
    <col min="5139" max="5139" width="15.1796875" style="13" customWidth="1"/>
    <col min="5140" max="5377" width="9.1796875" style="13"/>
    <col min="5378" max="5378" width="11.54296875" style="13" customWidth="1"/>
    <col min="5379" max="5379" width="49.1796875" style="13" customWidth="1"/>
    <col min="5380" max="5382" width="17.7265625" style="13" customWidth="1"/>
    <col min="5383" max="5383" width="11.7265625" style="13" customWidth="1"/>
    <col min="5384" max="5384" width="15.54296875" style="13" customWidth="1"/>
    <col min="5385" max="5385" width="13.81640625" style="13" customWidth="1"/>
    <col min="5386" max="5391" width="15.1796875" style="13" customWidth="1"/>
    <col min="5392" max="5394" width="0" style="13" hidden="1" customWidth="1"/>
    <col min="5395" max="5395" width="15.1796875" style="13" customWidth="1"/>
    <col min="5396" max="5633" width="9.1796875" style="13"/>
    <col min="5634" max="5634" width="11.54296875" style="13" customWidth="1"/>
    <col min="5635" max="5635" width="49.1796875" style="13" customWidth="1"/>
    <col min="5636" max="5638" width="17.7265625" style="13" customWidth="1"/>
    <col min="5639" max="5639" width="11.7265625" style="13" customWidth="1"/>
    <col min="5640" max="5640" width="15.54296875" style="13" customWidth="1"/>
    <col min="5641" max="5641" width="13.81640625" style="13" customWidth="1"/>
    <col min="5642" max="5647" width="15.1796875" style="13" customWidth="1"/>
    <col min="5648" max="5650" width="0" style="13" hidden="1" customWidth="1"/>
    <col min="5651" max="5651" width="15.1796875" style="13" customWidth="1"/>
    <col min="5652" max="5889" width="9.1796875" style="13"/>
    <col min="5890" max="5890" width="11.54296875" style="13" customWidth="1"/>
    <col min="5891" max="5891" width="49.1796875" style="13" customWidth="1"/>
    <col min="5892" max="5894" width="17.7265625" style="13" customWidth="1"/>
    <col min="5895" max="5895" width="11.7265625" style="13" customWidth="1"/>
    <col min="5896" max="5896" width="15.54296875" style="13" customWidth="1"/>
    <col min="5897" max="5897" width="13.81640625" style="13" customWidth="1"/>
    <col min="5898" max="5903" width="15.1796875" style="13" customWidth="1"/>
    <col min="5904" max="5906" width="0" style="13" hidden="1" customWidth="1"/>
    <col min="5907" max="5907" width="15.1796875" style="13" customWidth="1"/>
    <col min="5908" max="6145" width="9.1796875" style="13"/>
    <col min="6146" max="6146" width="11.54296875" style="13" customWidth="1"/>
    <col min="6147" max="6147" width="49.1796875" style="13" customWidth="1"/>
    <col min="6148" max="6150" width="17.7265625" style="13" customWidth="1"/>
    <col min="6151" max="6151" width="11.7265625" style="13" customWidth="1"/>
    <col min="6152" max="6152" width="15.54296875" style="13" customWidth="1"/>
    <col min="6153" max="6153" width="13.81640625" style="13" customWidth="1"/>
    <col min="6154" max="6159" width="15.1796875" style="13" customWidth="1"/>
    <col min="6160" max="6162" width="0" style="13" hidden="1" customWidth="1"/>
    <col min="6163" max="6163" width="15.1796875" style="13" customWidth="1"/>
    <col min="6164" max="6401" width="9.1796875" style="13"/>
    <col min="6402" max="6402" width="11.54296875" style="13" customWidth="1"/>
    <col min="6403" max="6403" width="49.1796875" style="13" customWidth="1"/>
    <col min="6404" max="6406" width="17.7265625" style="13" customWidth="1"/>
    <col min="6407" max="6407" width="11.7265625" style="13" customWidth="1"/>
    <col min="6408" max="6408" width="15.54296875" style="13" customWidth="1"/>
    <col min="6409" max="6409" width="13.81640625" style="13" customWidth="1"/>
    <col min="6410" max="6415" width="15.1796875" style="13" customWidth="1"/>
    <col min="6416" max="6418" width="0" style="13" hidden="1" customWidth="1"/>
    <col min="6419" max="6419" width="15.1796875" style="13" customWidth="1"/>
    <col min="6420" max="6657" width="9.1796875" style="13"/>
    <col min="6658" max="6658" width="11.54296875" style="13" customWidth="1"/>
    <col min="6659" max="6659" width="49.1796875" style="13" customWidth="1"/>
    <col min="6660" max="6662" width="17.7265625" style="13" customWidth="1"/>
    <col min="6663" max="6663" width="11.7265625" style="13" customWidth="1"/>
    <col min="6664" max="6664" width="15.54296875" style="13" customWidth="1"/>
    <col min="6665" max="6665" width="13.81640625" style="13" customWidth="1"/>
    <col min="6666" max="6671" width="15.1796875" style="13" customWidth="1"/>
    <col min="6672" max="6674" width="0" style="13" hidden="1" customWidth="1"/>
    <col min="6675" max="6675" width="15.1796875" style="13" customWidth="1"/>
    <col min="6676" max="6913" width="9.1796875" style="13"/>
    <col min="6914" max="6914" width="11.54296875" style="13" customWidth="1"/>
    <col min="6915" max="6915" width="49.1796875" style="13" customWidth="1"/>
    <col min="6916" max="6918" width="17.7265625" style="13" customWidth="1"/>
    <col min="6919" max="6919" width="11.7265625" style="13" customWidth="1"/>
    <col min="6920" max="6920" width="15.54296875" style="13" customWidth="1"/>
    <col min="6921" max="6921" width="13.81640625" style="13" customWidth="1"/>
    <col min="6922" max="6927" width="15.1796875" style="13" customWidth="1"/>
    <col min="6928" max="6930" width="0" style="13" hidden="1" customWidth="1"/>
    <col min="6931" max="6931" width="15.1796875" style="13" customWidth="1"/>
    <col min="6932" max="7169" width="9.1796875" style="13"/>
    <col min="7170" max="7170" width="11.54296875" style="13" customWidth="1"/>
    <col min="7171" max="7171" width="49.1796875" style="13" customWidth="1"/>
    <col min="7172" max="7174" width="17.7265625" style="13" customWidth="1"/>
    <col min="7175" max="7175" width="11.7265625" style="13" customWidth="1"/>
    <col min="7176" max="7176" width="15.54296875" style="13" customWidth="1"/>
    <col min="7177" max="7177" width="13.81640625" style="13" customWidth="1"/>
    <col min="7178" max="7183" width="15.1796875" style="13" customWidth="1"/>
    <col min="7184" max="7186" width="0" style="13" hidden="1" customWidth="1"/>
    <col min="7187" max="7187" width="15.1796875" style="13" customWidth="1"/>
    <col min="7188" max="7425" width="9.1796875" style="13"/>
    <col min="7426" max="7426" width="11.54296875" style="13" customWidth="1"/>
    <col min="7427" max="7427" width="49.1796875" style="13" customWidth="1"/>
    <col min="7428" max="7430" width="17.7265625" style="13" customWidth="1"/>
    <col min="7431" max="7431" width="11.7265625" style="13" customWidth="1"/>
    <col min="7432" max="7432" width="15.54296875" style="13" customWidth="1"/>
    <col min="7433" max="7433" width="13.81640625" style="13" customWidth="1"/>
    <col min="7434" max="7439" width="15.1796875" style="13" customWidth="1"/>
    <col min="7440" max="7442" width="0" style="13" hidden="1" customWidth="1"/>
    <col min="7443" max="7443" width="15.1796875" style="13" customWidth="1"/>
    <col min="7444" max="7681" width="9.1796875" style="13"/>
    <col min="7682" max="7682" width="11.54296875" style="13" customWidth="1"/>
    <col min="7683" max="7683" width="49.1796875" style="13" customWidth="1"/>
    <col min="7684" max="7686" width="17.7265625" style="13" customWidth="1"/>
    <col min="7687" max="7687" width="11.7265625" style="13" customWidth="1"/>
    <col min="7688" max="7688" width="15.54296875" style="13" customWidth="1"/>
    <col min="7689" max="7689" width="13.81640625" style="13" customWidth="1"/>
    <col min="7690" max="7695" width="15.1796875" style="13" customWidth="1"/>
    <col min="7696" max="7698" width="0" style="13" hidden="1" customWidth="1"/>
    <col min="7699" max="7699" width="15.1796875" style="13" customWidth="1"/>
    <col min="7700" max="7937" width="9.1796875" style="13"/>
    <col min="7938" max="7938" width="11.54296875" style="13" customWidth="1"/>
    <col min="7939" max="7939" width="49.1796875" style="13" customWidth="1"/>
    <col min="7940" max="7942" width="17.7265625" style="13" customWidth="1"/>
    <col min="7943" max="7943" width="11.7265625" style="13" customWidth="1"/>
    <col min="7944" max="7944" width="15.54296875" style="13" customWidth="1"/>
    <col min="7945" max="7945" width="13.81640625" style="13" customWidth="1"/>
    <col min="7946" max="7951" width="15.1796875" style="13" customWidth="1"/>
    <col min="7952" max="7954" width="0" style="13" hidden="1" customWidth="1"/>
    <col min="7955" max="7955" width="15.1796875" style="13" customWidth="1"/>
    <col min="7956" max="8193" width="9.1796875" style="13"/>
    <col min="8194" max="8194" width="11.54296875" style="13" customWidth="1"/>
    <col min="8195" max="8195" width="49.1796875" style="13" customWidth="1"/>
    <col min="8196" max="8198" width="17.7265625" style="13" customWidth="1"/>
    <col min="8199" max="8199" width="11.7265625" style="13" customWidth="1"/>
    <col min="8200" max="8200" width="15.54296875" style="13" customWidth="1"/>
    <col min="8201" max="8201" width="13.81640625" style="13" customWidth="1"/>
    <col min="8202" max="8207" width="15.1796875" style="13" customWidth="1"/>
    <col min="8208" max="8210" width="0" style="13" hidden="1" customWidth="1"/>
    <col min="8211" max="8211" width="15.1796875" style="13" customWidth="1"/>
    <col min="8212" max="8449" width="9.1796875" style="13"/>
    <col min="8450" max="8450" width="11.54296875" style="13" customWidth="1"/>
    <col min="8451" max="8451" width="49.1796875" style="13" customWidth="1"/>
    <col min="8452" max="8454" width="17.7265625" style="13" customWidth="1"/>
    <col min="8455" max="8455" width="11.7265625" style="13" customWidth="1"/>
    <col min="8456" max="8456" width="15.54296875" style="13" customWidth="1"/>
    <col min="8457" max="8457" width="13.81640625" style="13" customWidth="1"/>
    <col min="8458" max="8463" width="15.1796875" style="13" customWidth="1"/>
    <col min="8464" max="8466" width="0" style="13" hidden="1" customWidth="1"/>
    <col min="8467" max="8467" width="15.1796875" style="13" customWidth="1"/>
    <col min="8468" max="8705" width="9.1796875" style="13"/>
    <col min="8706" max="8706" width="11.54296875" style="13" customWidth="1"/>
    <col min="8707" max="8707" width="49.1796875" style="13" customWidth="1"/>
    <col min="8708" max="8710" width="17.7265625" style="13" customWidth="1"/>
    <col min="8711" max="8711" width="11.7265625" style="13" customWidth="1"/>
    <col min="8712" max="8712" width="15.54296875" style="13" customWidth="1"/>
    <col min="8713" max="8713" width="13.81640625" style="13" customWidth="1"/>
    <col min="8714" max="8719" width="15.1796875" style="13" customWidth="1"/>
    <col min="8720" max="8722" width="0" style="13" hidden="1" customWidth="1"/>
    <col min="8723" max="8723" width="15.1796875" style="13" customWidth="1"/>
    <col min="8724" max="8961" width="9.1796875" style="13"/>
    <col min="8962" max="8962" width="11.54296875" style="13" customWidth="1"/>
    <col min="8963" max="8963" width="49.1796875" style="13" customWidth="1"/>
    <col min="8964" max="8966" width="17.7265625" style="13" customWidth="1"/>
    <col min="8967" max="8967" width="11.7265625" style="13" customWidth="1"/>
    <col min="8968" max="8968" width="15.54296875" style="13" customWidth="1"/>
    <col min="8969" max="8969" width="13.81640625" style="13" customWidth="1"/>
    <col min="8970" max="8975" width="15.1796875" style="13" customWidth="1"/>
    <col min="8976" max="8978" width="0" style="13" hidden="1" customWidth="1"/>
    <col min="8979" max="8979" width="15.1796875" style="13" customWidth="1"/>
    <col min="8980" max="9217" width="9.1796875" style="13"/>
    <col min="9218" max="9218" width="11.54296875" style="13" customWidth="1"/>
    <col min="9219" max="9219" width="49.1796875" style="13" customWidth="1"/>
    <col min="9220" max="9222" width="17.7265625" style="13" customWidth="1"/>
    <col min="9223" max="9223" width="11.7265625" style="13" customWidth="1"/>
    <col min="9224" max="9224" width="15.54296875" style="13" customWidth="1"/>
    <col min="9225" max="9225" width="13.81640625" style="13" customWidth="1"/>
    <col min="9226" max="9231" width="15.1796875" style="13" customWidth="1"/>
    <col min="9232" max="9234" width="0" style="13" hidden="1" customWidth="1"/>
    <col min="9235" max="9235" width="15.1796875" style="13" customWidth="1"/>
    <col min="9236" max="9473" width="9.1796875" style="13"/>
    <col min="9474" max="9474" width="11.54296875" style="13" customWidth="1"/>
    <col min="9475" max="9475" width="49.1796875" style="13" customWidth="1"/>
    <col min="9476" max="9478" width="17.7265625" style="13" customWidth="1"/>
    <col min="9479" max="9479" width="11.7265625" style="13" customWidth="1"/>
    <col min="9480" max="9480" width="15.54296875" style="13" customWidth="1"/>
    <col min="9481" max="9481" width="13.81640625" style="13" customWidth="1"/>
    <col min="9482" max="9487" width="15.1796875" style="13" customWidth="1"/>
    <col min="9488" max="9490" width="0" style="13" hidden="1" customWidth="1"/>
    <col min="9491" max="9491" width="15.1796875" style="13" customWidth="1"/>
    <col min="9492" max="9729" width="9.1796875" style="13"/>
    <col min="9730" max="9730" width="11.54296875" style="13" customWidth="1"/>
    <col min="9731" max="9731" width="49.1796875" style="13" customWidth="1"/>
    <col min="9732" max="9734" width="17.7265625" style="13" customWidth="1"/>
    <col min="9735" max="9735" width="11.7265625" style="13" customWidth="1"/>
    <col min="9736" max="9736" width="15.54296875" style="13" customWidth="1"/>
    <col min="9737" max="9737" width="13.81640625" style="13" customWidth="1"/>
    <col min="9738" max="9743" width="15.1796875" style="13" customWidth="1"/>
    <col min="9744" max="9746" width="0" style="13" hidden="1" customWidth="1"/>
    <col min="9747" max="9747" width="15.1796875" style="13" customWidth="1"/>
    <col min="9748" max="9985" width="9.1796875" style="13"/>
    <col min="9986" max="9986" width="11.54296875" style="13" customWidth="1"/>
    <col min="9987" max="9987" width="49.1796875" style="13" customWidth="1"/>
    <col min="9988" max="9990" width="17.7265625" style="13" customWidth="1"/>
    <col min="9991" max="9991" width="11.7265625" style="13" customWidth="1"/>
    <col min="9992" max="9992" width="15.54296875" style="13" customWidth="1"/>
    <col min="9993" max="9993" width="13.81640625" style="13" customWidth="1"/>
    <col min="9994" max="9999" width="15.1796875" style="13" customWidth="1"/>
    <col min="10000" max="10002" width="0" style="13" hidden="1" customWidth="1"/>
    <col min="10003" max="10003" width="15.1796875" style="13" customWidth="1"/>
    <col min="10004" max="10241" width="9.1796875" style="13"/>
    <col min="10242" max="10242" width="11.54296875" style="13" customWidth="1"/>
    <col min="10243" max="10243" width="49.1796875" style="13" customWidth="1"/>
    <col min="10244" max="10246" width="17.7265625" style="13" customWidth="1"/>
    <col min="10247" max="10247" width="11.7265625" style="13" customWidth="1"/>
    <col min="10248" max="10248" width="15.54296875" style="13" customWidth="1"/>
    <col min="10249" max="10249" width="13.81640625" style="13" customWidth="1"/>
    <col min="10250" max="10255" width="15.1796875" style="13" customWidth="1"/>
    <col min="10256" max="10258" width="0" style="13" hidden="1" customWidth="1"/>
    <col min="10259" max="10259" width="15.1796875" style="13" customWidth="1"/>
    <col min="10260" max="10497" width="9.1796875" style="13"/>
    <col min="10498" max="10498" width="11.54296875" style="13" customWidth="1"/>
    <col min="10499" max="10499" width="49.1796875" style="13" customWidth="1"/>
    <col min="10500" max="10502" width="17.7265625" style="13" customWidth="1"/>
    <col min="10503" max="10503" width="11.7265625" style="13" customWidth="1"/>
    <col min="10504" max="10504" width="15.54296875" style="13" customWidth="1"/>
    <col min="10505" max="10505" width="13.81640625" style="13" customWidth="1"/>
    <col min="10506" max="10511" width="15.1796875" style="13" customWidth="1"/>
    <col min="10512" max="10514" width="0" style="13" hidden="1" customWidth="1"/>
    <col min="10515" max="10515" width="15.1796875" style="13" customWidth="1"/>
    <col min="10516" max="10753" width="9.1796875" style="13"/>
    <col min="10754" max="10754" width="11.54296875" style="13" customWidth="1"/>
    <col min="10755" max="10755" width="49.1796875" style="13" customWidth="1"/>
    <col min="10756" max="10758" width="17.7265625" style="13" customWidth="1"/>
    <col min="10759" max="10759" width="11.7265625" style="13" customWidth="1"/>
    <col min="10760" max="10760" width="15.54296875" style="13" customWidth="1"/>
    <col min="10761" max="10761" width="13.81640625" style="13" customWidth="1"/>
    <col min="10762" max="10767" width="15.1796875" style="13" customWidth="1"/>
    <col min="10768" max="10770" width="0" style="13" hidden="1" customWidth="1"/>
    <col min="10771" max="10771" width="15.1796875" style="13" customWidth="1"/>
    <col min="10772" max="11009" width="9.1796875" style="13"/>
    <col min="11010" max="11010" width="11.54296875" style="13" customWidth="1"/>
    <col min="11011" max="11011" width="49.1796875" style="13" customWidth="1"/>
    <col min="11012" max="11014" width="17.7265625" style="13" customWidth="1"/>
    <col min="11015" max="11015" width="11.7265625" style="13" customWidth="1"/>
    <col min="11016" max="11016" width="15.54296875" style="13" customWidth="1"/>
    <col min="11017" max="11017" width="13.81640625" style="13" customWidth="1"/>
    <col min="11018" max="11023" width="15.1796875" style="13" customWidth="1"/>
    <col min="11024" max="11026" width="0" style="13" hidden="1" customWidth="1"/>
    <col min="11027" max="11027" width="15.1796875" style="13" customWidth="1"/>
    <col min="11028" max="11265" width="9.1796875" style="13"/>
    <col min="11266" max="11266" width="11.54296875" style="13" customWidth="1"/>
    <col min="11267" max="11267" width="49.1796875" style="13" customWidth="1"/>
    <col min="11268" max="11270" width="17.7265625" style="13" customWidth="1"/>
    <col min="11271" max="11271" width="11.7265625" style="13" customWidth="1"/>
    <col min="11272" max="11272" width="15.54296875" style="13" customWidth="1"/>
    <col min="11273" max="11273" width="13.81640625" style="13" customWidth="1"/>
    <col min="11274" max="11279" width="15.1796875" style="13" customWidth="1"/>
    <col min="11280" max="11282" width="0" style="13" hidden="1" customWidth="1"/>
    <col min="11283" max="11283" width="15.1796875" style="13" customWidth="1"/>
    <col min="11284" max="11521" width="9.1796875" style="13"/>
    <col min="11522" max="11522" width="11.54296875" style="13" customWidth="1"/>
    <col min="11523" max="11523" width="49.1796875" style="13" customWidth="1"/>
    <col min="11524" max="11526" width="17.7265625" style="13" customWidth="1"/>
    <col min="11527" max="11527" width="11.7265625" style="13" customWidth="1"/>
    <col min="11528" max="11528" width="15.54296875" style="13" customWidth="1"/>
    <col min="11529" max="11529" width="13.81640625" style="13" customWidth="1"/>
    <col min="11530" max="11535" width="15.1796875" style="13" customWidth="1"/>
    <col min="11536" max="11538" width="0" style="13" hidden="1" customWidth="1"/>
    <col min="11539" max="11539" width="15.1796875" style="13" customWidth="1"/>
    <col min="11540" max="11777" width="9.1796875" style="13"/>
    <col min="11778" max="11778" width="11.54296875" style="13" customWidth="1"/>
    <col min="11779" max="11779" width="49.1796875" style="13" customWidth="1"/>
    <col min="11780" max="11782" width="17.7265625" style="13" customWidth="1"/>
    <col min="11783" max="11783" width="11.7265625" style="13" customWidth="1"/>
    <col min="11784" max="11784" width="15.54296875" style="13" customWidth="1"/>
    <col min="11785" max="11785" width="13.81640625" style="13" customWidth="1"/>
    <col min="11786" max="11791" width="15.1796875" style="13" customWidth="1"/>
    <col min="11792" max="11794" width="0" style="13" hidden="1" customWidth="1"/>
    <col min="11795" max="11795" width="15.1796875" style="13" customWidth="1"/>
    <col min="11796" max="12033" width="9.1796875" style="13"/>
    <col min="12034" max="12034" width="11.54296875" style="13" customWidth="1"/>
    <col min="12035" max="12035" width="49.1796875" style="13" customWidth="1"/>
    <col min="12036" max="12038" width="17.7265625" style="13" customWidth="1"/>
    <col min="12039" max="12039" width="11.7265625" style="13" customWidth="1"/>
    <col min="12040" max="12040" width="15.54296875" style="13" customWidth="1"/>
    <col min="12041" max="12041" width="13.81640625" style="13" customWidth="1"/>
    <col min="12042" max="12047" width="15.1796875" style="13" customWidth="1"/>
    <col min="12048" max="12050" width="0" style="13" hidden="1" customWidth="1"/>
    <col min="12051" max="12051" width="15.1796875" style="13" customWidth="1"/>
    <col min="12052" max="12289" width="9.1796875" style="13"/>
    <col min="12290" max="12290" width="11.54296875" style="13" customWidth="1"/>
    <col min="12291" max="12291" width="49.1796875" style="13" customWidth="1"/>
    <col min="12292" max="12294" width="17.7265625" style="13" customWidth="1"/>
    <col min="12295" max="12295" width="11.7265625" style="13" customWidth="1"/>
    <col min="12296" max="12296" width="15.54296875" style="13" customWidth="1"/>
    <col min="12297" max="12297" width="13.81640625" style="13" customWidth="1"/>
    <col min="12298" max="12303" width="15.1796875" style="13" customWidth="1"/>
    <col min="12304" max="12306" width="0" style="13" hidden="1" customWidth="1"/>
    <col min="12307" max="12307" width="15.1796875" style="13" customWidth="1"/>
    <col min="12308" max="12545" width="9.1796875" style="13"/>
    <col min="12546" max="12546" width="11.54296875" style="13" customWidth="1"/>
    <col min="12547" max="12547" width="49.1796875" style="13" customWidth="1"/>
    <col min="12548" max="12550" width="17.7265625" style="13" customWidth="1"/>
    <col min="12551" max="12551" width="11.7265625" style="13" customWidth="1"/>
    <col min="12552" max="12552" width="15.54296875" style="13" customWidth="1"/>
    <col min="12553" max="12553" width="13.81640625" style="13" customWidth="1"/>
    <col min="12554" max="12559" width="15.1796875" style="13" customWidth="1"/>
    <col min="12560" max="12562" width="0" style="13" hidden="1" customWidth="1"/>
    <col min="12563" max="12563" width="15.1796875" style="13" customWidth="1"/>
    <col min="12564" max="12801" width="9.1796875" style="13"/>
    <col min="12802" max="12802" width="11.54296875" style="13" customWidth="1"/>
    <col min="12803" max="12803" width="49.1796875" style="13" customWidth="1"/>
    <col min="12804" max="12806" width="17.7265625" style="13" customWidth="1"/>
    <col min="12807" max="12807" width="11.7265625" style="13" customWidth="1"/>
    <col min="12808" max="12808" width="15.54296875" style="13" customWidth="1"/>
    <col min="12809" max="12809" width="13.81640625" style="13" customWidth="1"/>
    <col min="12810" max="12815" width="15.1796875" style="13" customWidth="1"/>
    <col min="12816" max="12818" width="0" style="13" hidden="1" customWidth="1"/>
    <col min="12819" max="12819" width="15.1796875" style="13" customWidth="1"/>
    <col min="12820" max="13057" width="9.1796875" style="13"/>
    <col min="13058" max="13058" width="11.54296875" style="13" customWidth="1"/>
    <col min="13059" max="13059" width="49.1796875" style="13" customWidth="1"/>
    <col min="13060" max="13062" width="17.7265625" style="13" customWidth="1"/>
    <col min="13063" max="13063" width="11.7265625" style="13" customWidth="1"/>
    <col min="13064" max="13064" width="15.54296875" style="13" customWidth="1"/>
    <col min="13065" max="13065" width="13.81640625" style="13" customWidth="1"/>
    <col min="13066" max="13071" width="15.1796875" style="13" customWidth="1"/>
    <col min="13072" max="13074" width="0" style="13" hidden="1" customWidth="1"/>
    <col min="13075" max="13075" width="15.1796875" style="13" customWidth="1"/>
    <col min="13076" max="13313" width="9.1796875" style="13"/>
    <col min="13314" max="13314" width="11.54296875" style="13" customWidth="1"/>
    <col min="13315" max="13315" width="49.1796875" style="13" customWidth="1"/>
    <col min="13316" max="13318" width="17.7265625" style="13" customWidth="1"/>
    <col min="13319" max="13319" width="11.7265625" style="13" customWidth="1"/>
    <col min="13320" max="13320" width="15.54296875" style="13" customWidth="1"/>
    <col min="13321" max="13321" width="13.81640625" style="13" customWidth="1"/>
    <col min="13322" max="13327" width="15.1796875" style="13" customWidth="1"/>
    <col min="13328" max="13330" width="0" style="13" hidden="1" customWidth="1"/>
    <col min="13331" max="13331" width="15.1796875" style="13" customWidth="1"/>
    <col min="13332" max="13569" width="9.1796875" style="13"/>
    <col min="13570" max="13570" width="11.54296875" style="13" customWidth="1"/>
    <col min="13571" max="13571" width="49.1796875" style="13" customWidth="1"/>
    <col min="13572" max="13574" width="17.7265625" style="13" customWidth="1"/>
    <col min="13575" max="13575" width="11.7265625" style="13" customWidth="1"/>
    <col min="13576" max="13576" width="15.54296875" style="13" customWidth="1"/>
    <col min="13577" max="13577" width="13.81640625" style="13" customWidth="1"/>
    <col min="13578" max="13583" width="15.1796875" style="13" customWidth="1"/>
    <col min="13584" max="13586" width="0" style="13" hidden="1" customWidth="1"/>
    <col min="13587" max="13587" width="15.1796875" style="13" customWidth="1"/>
    <col min="13588" max="13825" width="9.1796875" style="13"/>
    <col min="13826" max="13826" width="11.54296875" style="13" customWidth="1"/>
    <col min="13827" max="13827" width="49.1796875" style="13" customWidth="1"/>
    <col min="13828" max="13830" width="17.7265625" style="13" customWidth="1"/>
    <col min="13831" max="13831" width="11.7265625" style="13" customWidth="1"/>
    <col min="13832" max="13832" width="15.54296875" style="13" customWidth="1"/>
    <col min="13833" max="13833" width="13.81640625" style="13" customWidth="1"/>
    <col min="13834" max="13839" width="15.1796875" style="13" customWidth="1"/>
    <col min="13840" max="13842" width="0" style="13" hidden="1" customWidth="1"/>
    <col min="13843" max="13843" width="15.1796875" style="13" customWidth="1"/>
    <col min="13844" max="14081" width="9.1796875" style="13"/>
    <col min="14082" max="14082" width="11.54296875" style="13" customWidth="1"/>
    <col min="14083" max="14083" width="49.1796875" style="13" customWidth="1"/>
    <col min="14084" max="14086" width="17.7265625" style="13" customWidth="1"/>
    <col min="14087" max="14087" width="11.7265625" style="13" customWidth="1"/>
    <col min="14088" max="14088" width="15.54296875" style="13" customWidth="1"/>
    <col min="14089" max="14089" width="13.81640625" style="13" customWidth="1"/>
    <col min="14090" max="14095" width="15.1796875" style="13" customWidth="1"/>
    <col min="14096" max="14098" width="0" style="13" hidden="1" customWidth="1"/>
    <col min="14099" max="14099" width="15.1796875" style="13" customWidth="1"/>
    <col min="14100" max="14337" width="9.1796875" style="13"/>
    <col min="14338" max="14338" width="11.54296875" style="13" customWidth="1"/>
    <col min="14339" max="14339" width="49.1796875" style="13" customWidth="1"/>
    <col min="14340" max="14342" width="17.7265625" style="13" customWidth="1"/>
    <col min="14343" max="14343" width="11.7265625" style="13" customWidth="1"/>
    <col min="14344" max="14344" width="15.54296875" style="13" customWidth="1"/>
    <col min="14345" max="14345" width="13.81640625" style="13" customWidth="1"/>
    <col min="14346" max="14351" width="15.1796875" style="13" customWidth="1"/>
    <col min="14352" max="14354" width="0" style="13" hidden="1" customWidth="1"/>
    <col min="14355" max="14355" width="15.1796875" style="13" customWidth="1"/>
    <col min="14356" max="14593" width="9.1796875" style="13"/>
    <col min="14594" max="14594" width="11.54296875" style="13" customWidth="1"/>
    <col min="14595" max="14595" width="49.1796875" style="13" customWidth="1"/>
    <col min="14596" max="14598" width="17.7265625" style="13" customWidth="1"/>
    <col min="14599" max="14599" width="11.7265625" style="13" customWidth="1"/>
    <col min="14600" max="14600" width="15.54296875" style="13" customWidth="1"/>
    <col min="14601" max="14601" width="13.81640625" style="13" customWidth="1"/>
    <col min="14602" max="14607" width="15.1796875" style="13" customWidth="1"/>
    <col min="14608" max="14610" width="0" style="13" hidden="1" customWidth="1"/>
    <col min="14611" max="14611" width="15.1796875" style="13" customWidth="1"/>
    <col min="14612" max="14849" width="9.1796875" style="13"/>
    <col min="14850" max="14850" width="11.54296875" style="13" customWidth="1"/>
    <col min="14851" max="14851" width="49.1796875" style="13" customWidth="1"/>
    <col min="14852" max="14854" width="17.7265625" style="13" customWidth="1"/>
    <col min="14855" max="14855" width="11.7265625" style="13" customWidth="1"/>
    <col min="14856" max="14856" width="15.54296875" style="13" customWidth="1"/>
    <col min="14857" max="14857" width="13.81640625" style="13" customWidth="1"/>
    <col min="14858" max="14863" width="15.1796875" style="13" customWidth="1"/>
    <col min="14864" max="14866" width="0" style="13" hidden="1" customWidth="1"/>
    <col min="14867" max="14867" width="15.1796875" style="13" customWidth="1"/>
    <col min="14868" max="15105" width="9.1796875" style="13"/>
    <col min="15106" max="15106" width="11.54296875" style="13" customWidth="1"/>
    <col min="15107" max="15107" width="49.1796875" style="13" customWidth="1"/>
    <col min="15108" max="15110" width="17.7265625" style="13" customWidth="1"/>
    <col min="15111" max="15111" width="11.7265625" style="13" customWidth="1"/>
    <col min="15112" max="15112" width="15.54296875" style="13" customWidth="1"/>
    <col min="15113" max="15113" width="13.81640625" style="13" customWidth="1"/>
    <col min="15114" max="15119" width="15.1796875" style="13" customWidth="1"/>
    <col min="15120" max="15122" width="0" style="13" hidden="1" customWidth="1"/>
    <col min="15123" max="15123" width="15.1796875" style="13" customWidth="1"/>
    <col min="15124" max="15361" width="9.1796875" style="13"/>
    <col min="15362" max="15362" width="11.54296875" style="13" customWidth="1"/>
    <col min="15363" max="15363" width="49.1796875" style="13" customWidth="1"/>
    <col min="15364" max="15366" width="17.7265625" style="13" customWidth="1"/>
    <col min="15367" max="15367" width="11.7265625" style="13" customWidth="1"/>
    <col min="15368" max="15368" width="15.54296875" style="13" customWidth="1"/>
    <col min="15369" max="15369" width="13.81640625" style="13" customWidth="1"/>
    <col min="15370" max="15375" width="15.1796875" style="13" customWidth="1"/>
    <col min="15376" max="15378" width="0" style="13" hidden="1" customWidth="1"/>
    <col min="15379" max="15379" width="15.1796875" style="13" customWidth="1"/>
    <col min="15380" max="15617" width="9.1796875" style="13"/>
    <col min="15618" max="15618" width="11.54296875" style="13" customWidth="1"/>
    <col min="15619" max="15619" width="49.1796875" style="13" customWidth="1"/>
    <col min="15620" max="15622" width="17.7265625" style="13" customWidth="1"/>
    <col min="15623" max="15623" width="11.7265625" style="13" customWidth="1"/>
    <col min="15624" max="15624" width="15.54296875" style="13" customWidth="1"/>
    <col min="15625" max="15625" width="13.81640625" style="13" customWidth="1"/>
    <col min="15626" max="15631" width="15.1796875" style="13" customWidth="1"/>
    <col min="15632" max="15634" width="0" style="13" hidden="1" customWidth="1"/>
    <col min="15635" max="15635" width="15.1796875" style="13" customWidth="1"/>
    <col min="15636" max="15873" width="9.1796875" style="13"/>
    <col min="15874" max="15874" width="11.54296875" style="13" customWidth="1"/>
    <col min="15875" max="15875" width="49.1796875" style="13" customWidth="1"/>
    <col min="15876" max="15878" width="17.7265625" style="13" customWidth="1"/>
    <col min="15879" max="15879" width="11.7265625" style="13" customWidth="1"/>
    <col min="15880" max="15880" width="15.54296875" style="13" customWidth="1"/>
    <col min="15881" max="15881" width="13.81640625" style="13" customWidth="1"/>
    <col min="15882" max="15887" width="15.1796875" style="13" customWidth="1"/>
    <col min="15888" max="15890" width="0" style="13" hidden="1" customWidth="1"/>
    <col min="15891" max="15891" width="15.1796875" style="13" customWidth="1"/>
    <col min="15892" max="16129" width="9.1796875" style="13"/>
    <col min="16130" max="16130" width="11.54296875" style="13" customWidth="1"/>
    <col min="16131" max="16131" width="49.1796875" style="13" customWidth="1"/>
    <col min="16132" max="16134" width="17.7265625" style="13" customWidth="1"/>
    <col min="16135" max="16135" width="11.7265625" style="13" customWidth="1"/>
    <col min="16136" max="16136" width="15.54296875" style="13" customWidth="1"/>
    <col min="16137" max="16137" width="13.81640625" style="13" customWidth="1"/>
    <col min="16138" max="16143" width="15.1796875" style="13" customWidth="1"/>
    <col min="16144" max="16146" width="0" style="13" hidden="1" customWidth="1"/>
    <col min="16147" max="16147" width="15.1796875" style="13" customWidth="1"/>
    <col min="16148" max="16384" width="9.1796875" style="13"/>
  </cols>
  <sheetData>
    <row r="1" spans="1:43" ht="32.25" customHeight="1" x14ac:dyDescent="0.3">
      <c r="A1" s="455" t="s">
        <v>73</v>
      </c>
      <c r="B1" s="455"/>
      <c r="C1" s="455"/>
      <c r="D1" s="455"/>
      <c r="E1" s="455"/>
      <c r="F1" s="455"/>
      <c r="G1" s="455"/>
      <c r="H1" s="455"/>
      <c r="I1" s="12"/>
      <c r="J1" s="12"/>
    </row>
    <row r="2" spans="1:43" ht="20" x14ac:dyDescent="0.3">
      <c r="A2" s="456" t="s">
        <v>285</v>
      </c>
      <c r="B2" s="456"/>
      <c r="C2" s="456"/>
      <c r="D2" s="456"/>
      <c r="E2" s="456"/>
      <c r="F2" s="456"/>
      <c r="G2" s="456"/>
      <c r="H2" s="456"/>
      <c r="I2" s="12"/>
      <c r="J2" s="12"/>
    </row>
    <row r="4" spans="1:43" ht="20" x14ac:dyDescent="0.3">
      <c r="A4" s="457" t="s">
        <v>74</v>
      </c>
      <c r="B4" s="457"/>
      <c r="C4" s="457"/>
      <c r="D4" s="457"/>
      <c r="E4" s="457"/>
      <c r="F4" s="457"/>
      <c r="G4" s="457"/>
      <c r="H4" s="457"/>
    </row>
    <row r="5" spans="1:43" s="15" customFormat="1" x14ac:dyDescent="0.3">
      <c r="A5" s="14"/>
      <c r="D5" s="16"/>
      <c r="E5" s="16"/>
      <c r="F5" s="16"/>
      <c r="G5" s="16"/>
    </row>
    <row r="6" spans="1:43" ht="15.75" customHeight="1" x14ac:dyDescent="0.3">
      <c r="A6" s="471" t="s">
        <v>10</v>
      </c>
      <c r="B6" s="472"/>
      <c r="C6" s="469" t="s">
        <v>286</v>
      </c>
      <c r="D6" s="453" t="s">
        <v>280</v>
      </c>
      <c r="E6" s="453" t="s">
        <v>282</v>
      </c>
      <c r="F6" s="467" t="s">
        <v>287</v>
      </c>
      <c r="G6" s="467" t="s">
        <v>48</v>
      </c>
      <c r="H6" s="467" t="s">
        <v>48</v>
      </c>
    </row>
    <row r="7" spans="1:43" ht="38.25" customHeight="1" x14ac:dyDescent="0.3">
      <c r="A7" s="473"/>
      <c r="B7" s="474"/>
      <c r="C7" s="470"/>
      <c r="D7" s="454"/>
      <c r="E7" s="454"/>
      <c r="F7" s="468"/>
      <c r="G7" s="468"/>
      <c r="H7" s="468"/>
    </row>
    <row r="8" spans="1:43" s="19" customFormat="1" ht="11.5" x14ac:dyDescent="0.25">
      <c r="A8" s="462">
        <v>1</v>
      </c>
      <c r="B8" s="462"/>
      <c r="C8" s="17">
        <v>2</v>
      </c>
      <c r="D8" s="18">
        <v>3</v>
      </c>
      <c r="E8" s="18">
        <v>4</v>
      </c>
      <c r="F8" s="18">
        <v>5</v>
      </c>
      <c r="G8" s="18" t="s">
        <v>283</v>
      </c>
      <c r="H8" s="18" t="s">
        <v>284</v>
      </c>
    </row>
    <row r="9" spans="1:43" s="19" customFormat="1" ht="17.5" x14ac:dyDescent="0.25">
      <c r="A9" s="464" t="s">
        <v>108</v>
      </c>
      <c r="B9" s="464"/>
      <c r="C9" s="33">
        <f>C10+C13+C15+C18+C22</f>
        <v>2801190.1799999997</v>
      </c>
      <c r="D9" s="33">
        <f>D10+D13+D15+D18+D22</f>
        <v>3254605.84</v>
      </c>
      <c r="E9" s="33">
        <f>E10+E13+E15+E18+E22</f>
        <v>3254605.84</v>
      </c>
      <c r="F9" s="33">
        <f t="shared" ref="F9" si="0">F10+F13+F15+F18+F22</f>
        <v>2981799.1100000003</v>
      </c>
      <c r="G9" s="33">
        <f t="shared" ref="G9:G23" si="1">F9/C9*100</f>
        <v>106.44757829330962</v>
      </c>
      <c r="H9" s="61">
        <f>F9/D9*100</f>
        <v>91.617825831714256</v>
      </c>
    </row>
    <row r="10" spans="1:43" s="19" customFormat="1" ht="20.25" customHeight="1" x14ac:dyDescent="0.25">
      <c r="A10" s="117" t="s">
        <v>184</v>
      </c>
      <c r="B10" s="118" t="s">
        <v>185</v>
      </c>
      <c r="C10" s="119">
        <f>SUM(C11,C12)</f>
        <v>22256.44</v>
      </c>
      <c r="D10" s="119">
        <f t="shared" ref="D10:F10" si="2">SUM(D11,D12)</f>
        <v>14879.05</v>
      </c>
      <c r="E10" s="119">
        <f t="shared" si="2"/>
        <v>14879.05</v>
      </c>
      <c r="F10" s="119">
        <f t="shared" si="2"/>
        <v>14693.34</v>
      </c>
      <c r="G10" s="120">
        <f t="shared" si="1"/>
        <v>66.018374906319252</v>
      </c>
      <c r="H10" s="121">
        <f>F10/D10*100</f>
        <v>98.751869238963522</v>
      </c>
    </row>
    <row r="11" spans="1:43" s="19" customFormat="1" ht="28.5" customHeight="1" x14ac:dyDescent="0.25">
      <c r="A11" s="116" t="s">
        <v>186</v>
      </c>
      <c r="B11" s="122" t="s">
        <v>187</v>
      </c>
      <c r="C11" s="129">
        <v>22256.44</v>
      </c>
      <c r="D11" s="129">
        <v>14879.05</v>
      </c>
      <c r="E11" s="129">
        <v>14879.05</v>
      </c>
      <c r="F11" s="129">
        <v>14693.34</v>
      </c>
      <c r="G11" s="27">
        <f t="shared" si="1"/>
        <v>66.018374906319252</v>
      </c>
      <c r="H11" s="111">
        <f t="shared" ref="H11:H23" si="3">F11/D11*100</f>
        <v>98.751869238963522</v>
      </c>
    </row>
    <row r="12" spans="1:43" ht="28.5" customHeight="1" x14ac:dyDescent="0.3">
      <c r="A12" s="115" t="s">
        <v>188</v>
      </c>
      <c r="B12" s="112" t="s">
        <v>189</v>
      </c>
      <c r="C12" s="26">
        <v>0</v>
      </c>
      <c r="D12" s="26">
        <v>0</v>
      </c>
      <c r="E12" s="26">
        <v>0</v>
      </c>
      <c r="F12" s="26">
        <v>0</v>
      </c>
      <c r="G12" s="54" t="s">
        <v>223</v>
      </c>
      <c r="H12" s="107" t="s">
        <v>223</v>
      </c>
    </row>
    <row r="13" spans="1:43" ht="27" customHeight="1" x14ac:dyDescent="0.3">
      <c r="A13" s="123" t="s">
        <v>190</v>
      </c>
      <c r="B13" s="124" t="s">
        <v>191</v>
      </c>
      <c r="C13" s="72">
        <f>C14</f>
        <v>371.6</v>
      </c>
      <c r="D13" s="72">
        <f t="shared" ref="D13:F13" si="4">D14</f>
        <v>6500.7</v>
      </c>
      <c r="E13" s="72">
        <f t="shared" si="4"/>
        <v>6500.7</v>
      </c>
      <c r="F13" s="72">
        <f t="shared" si="4"/>
        <v>3513.2</v>
      </c>
      <c r="G13" s="72">
        <f t="shared" si="1"/>
        <v>945.42518837459625</v>
      </c>
      <c r="H13" s="125">
        <f>F13/D13*100</f>
        <v>54.043410709615891</v>
      </c>
    </row>
    <row r="14" spans="1:43" ht="27" customHeight="1" x14ac:dyDescent="0.3">
      <c r="A14" s="115" t="s">
        <v>192</v>
      </c>
      <c r="B14" s="113" t="s">
        <v>193</v>
      </c>
      <c r="C14" s="50">
        <v>371.6</v>
      </c>
      <c r="D14" s="21">
        <v>6500.7</v>
      </c>
      <c r="E14" s="21">
        <v>6500.7</v>
      </c>
      <c r="F14" s="50">
        <v>3513.2</v>
      </c>
      <c r="G14" s="54">
        <f t="shared" si="1"/>
        <v>945.42518837459625</v>
      </c>
      <c r="H14" s="107">
        <f>F14/D14*100</f>
        <v>54.043410709615891</v>
      </c>
    </row>
    <row r="15" spans="1:43" s="24" customFormat="1" ht="28.5" customHeight="1" x14ac:dyDescent="0.3">
      <c r="A15" s="123" t="s">
        <v>194</v>
      </c>
      <c r="B15" s="136" t="s">
        <v>195</v>
      </c>
      <c r="C15" s="71">
        <f>SUM(C16,C17)</f>
        <v>256558.43</v>
      </c>
      <c r="D15" s="71">
        <f t="shared" ref="D15:F15" si="5">SUM(D16,D17)</f>
        <v>297630</v>
      </c>
      <c r="E15" s="71">
        <f t="shared" si="5"/>
        <v>297630</v>
      </c>
      <c r="F15" s="71">
        <f t="shared" si="5"/>
        <v>301603.65000000002</v>
      </c>
      <c r="G15" s="72">
        <f t="shared" si="1"/>
        <v>117.55748973050702</v>
      </c>
      <c r="H15" s="125">
        <f t="shared" si="3"/>
        <v>101.33509726842054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23"/>
      <c r="AM15" s="23"/>
      <c r="AN15" s="23"/>
      <c r="AO15" s="23"/>
      <c r="AP15" s="23"/>
      <c r="AQ15" s="23"/>
    </row>
    <row r="16" spans="1:43" s="24" customFormat="1" ht="21" customHeight="1" x14ac:dyDescent="0.3">
      <c r="A16" s="116" t="s">
        <v>196</v>
      </c>
      <c r="B16" s="113" t="s">
        <v>197</v>
      </c>
      <c r="C16" s="25">
        <v>164255.84</v>
      </c>
      <c r="D16" s="25">
        <v>174130</v>
      </c>
      <c r="E16" s="25">
        <v>174130</v>
      </c>
      <c r="F16" s="25">
        <v>178211</v>
      </c>
      <c r="G16" s="27">
        <f>F16/C16*100</f>
        <v>108.49599015779287</v>
      </c>
      <c r="H16" s="109">
        <f>F16/D16*100</f>
        <v>102.34365129500948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23"/>
      <c r="AM16" s="23"/>
      <c r="AN16" s="23"/>
      <c r="AO16" s="23"/>
      <c r="AP16" s="23"/>
      <c r="AQ16" s="23"/>
    </row>
    <row r="17" spans="1:43" s="24" customFormat="1" ht="21" customHeight="1" x14ac:dyDescent="0.3">
      <c r="A17" s="116" t="s">
        <v>208</v>
      </c>
      <c r="B17" s="113" t="s">
        <v>209</v>
      </c>
      <c r="C17" s="25">
        <v>92302.59</v>
      </c>
      <c r="D17" s="25">
        <v>123500</v>
      </c>
      <c r="E17" s="25">
        <v>123500</v>
      </c>
      <c r="F17" s="25">
        <v>123392.65</v>
      </c>
      <c r="G17" s="27">
        <f>F17/C17*100</f>
        <v>133.6827601479005</v>
      </c>
      <c r="H17" s="109">
        <f>F17/D17*100</f>
        <v>99.913076923076915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23"/>
      <c r="AM17" s="23"/>
      <c r="AN17" s="23"/>
      <c r="AO17" s="23"/>
      <c r="AP17" s="23"/>
      <c r="AQ17" s="23"/>
    </row>
    <row r="18" spans="1:43" ht="27.75" customHeight="1" x14ac:dyDescent="0.3">
      <c r="A18" s="123" t="s">
        <v>198</v>
      </c>
      <c r="B18" s="124" t="s">
        <v>199</v>
      </c>
      <c r="C18" s="72">
        <f>SUM(C19:C21)</f>
        <v>2520281.71</v>
      </c>
      <c r="D18" s="72">
        <f>SUM(D19:D21)</f>
        <v>2935166.09</v>
      </c>
      <c r="E18" s="72">
        <f>SUM(E19:E21)</f>
        <v>2935166.09</v>
      </c>
      <c r="F18" s="72">
        <f>SUM(F19:F21)</f>
        <v>2661988.9200000004</v>
      </c>
      <c r="G18" s="72">
        <f t="shared" ref="G18" si="6">SUM(G19,G20)</f>
        <v>375.12252593769409</v>
      </c>
      <c r="H18" s="125">
        <f>F18/D18*100</f>
        <v>90.692957004010651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3"/>
      <c r="AM18" s="23"/>
      <c r="AN18" s="23"/>
      <c r="AO18" s="23"/>
      <c r="AP18" s="23"/>
      <c r="AQ18" s="23"/>
    </row>
    <row r="19" spans="1:43" ht="30" customHeight="1" x14ac:dyDescent="0.3">
      <c r="A19" s="116" t="s">
        <v>202</v>
      </c>
      <c r="B19" s="113" t="s">
        <v>203</v>
      </c>
      <c r="C19" s="126">
        <v>3244.75</v>
      </c>
      <c r="D19" s="126">
        <v>5977.71</v>
      </c>
      <c r="E19" s="126">
        <v>5977.71</v>
      </c>
      <c r="F19" s="126">
        <v>8750.24</v>
      </c>
      <c r="G19" s="27">
        <f>F19/C19*100</f>
        <v>269.67378072270594</v>
      </c>
      <c r="H19" s="111">
        <f>F19/D19*100</f>
        <v>146.38113926570543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23"/>
      <c r="AM19" s="23"/>
      <c r="AN19" s="23"/>
      <c r="AO19" s="23"/>
      <c r="AP19" s="23"/>
      <c r="AQ19" s="23"/>
    </row>
    <row r="20" spans="1:43" s="24" customFormat="1" ht="18" customHeight="1" x14ac:dyDescent="0.3">
      <c r="A20" s="116" t="s">
        <v>200</v>
      </c>
      <c r="B20" s="114" t="s">
        <v>201</v>
      </c>
      <c r="C20" s="25">
        <v>2516140.59</v>
      </c>
      <c r="D20" s="25">
        <v>2925317.78</v>
      </c>
      <c r="E20" s="25">
        <v>2925317.78</v>
      </c>
      <c r="F20" s="25">
        <v>2653238.6800000002</v>
      </c>
      <c r="G20" s="110">
        <f t="shared" si="1"/>
        <v>105.44874521498816</v>
      </c>
      <c r="H20" s="109">
        <f t="shared" si="3"/>
        <v>90.699160895948893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3"/>
      <c r="AM20" s="23"/>
      <c r="AN20" s="23"/>
      <c r="AO20" s="23"/>
      <c r="AP20" s="23"/>
      <c r="AQ20" s="23"/>
    </row>
    <row r="21" spans="1:43" s="24" customFormat="1" ht="18" customHeight="1" x14ac:dyDescent="0.3">
      <c r="A21" s="116" t="s">
        <v>252</v>
      </c>
      <c r="B21" s="114" t="s">
        <v>253</v>
      </c>
      <c r="C21" s="25">
        <v>896.37</v>
      </c>
      <c r="D21" s="25">
        <v>3870.6</v>
      </c>
      <c r="E21" s="25">
        <v>3870.6</v>
      </c>
      <c r="F21" s="25">
        <v>0</v>
      </c>
      <c r="G21" s="110"/>
      <c r="H21" s="109">
        <f t="shared" si="3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3"/>
      <c r="AM21" s="23"/>
      <c r="AN21" s="23"/>
      <c r="AO21" s="23"/>
      <c r="AP21" s="23"/>
      <c r="AQ21" s="23"/>
    </row>
    <row r="22" spans="1:43" ht="18" customHeight="1" x14ac:dyDescent="0.3">
      <c r="A22" s="123" t="s">
        <v>204</v>
      </c>
      <c r="B22" s="136" t="s">
        <v>205</v>
      </c>
      <c r="C22" s="72">
        <f>C23</f>
        <v>1722</v>
      </c>
      <c r="D22" s="72">
        <f>D23</f>
        <v>430</v>
      </c>
      <c r="E22" s="72">
        <f>E23</f>
        <v>430</v>
      </c>
      <c r="F22" s="72">
        <f t="shared" ref="F22" si="7">F23</f>
        <v>0</v>
      </c>
      <c r="G22" s="72">
        <f t="shared" si="1"/>
        <v>0</v>
      </c>
      <c r="H22" s="125">
        <f>F22/D22*100</f>
        <v>0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23"/>
      <c r="AM22" s="23"/>
      <c r="AN22" s="23"/>
      <c r="AO22" s="23"/>
      <c r="AP22" s="23"/>
      <c r="AQ22" s="23"/>
    </row>
    <row r="23" spans="1:43" s="24" customFormat="1" ht="39.75" customHeight="1" x14ac:dyDescent="0.3">
      <c r="A23" s="130" t="s">
        <v>206</v>
      </c>
      <c r="B23" s="131" t="s">
        <v>207</v>
      </c>
      <c r="C23" s="132">
        <v>1722</v>
      </c>
      <c r="D23" s="132">
        <v>430</v>
      </c>
      <c r="E23" s="132">
        <v>430</v>
      </c>
      <c r="F23" s="132">
        <v>0</v>
      </c>
      <c r="G23" s="133">
        <f t="shared" si="1"/>
        <v>0</v>
      </c>
      <c r="H23" s="134">
        <f t="shared" si="3"/>
        <v>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23"/>
      <c r="AM23" s="23"/>
      <c r="AN23" s="23"/>
      <c r="AO23" s="23"/>
      <c r="AP23" s="23"/>
      <c r="AQ23" s="23"/>
    </row>
    <row r="24" spans="1:43" x14ac:dyDescent="0.3">
      <c r="A24" s="29"/>
      <c r="B24" s="30"/>
      <c r="C24" s="31"/>
      <c r="D24" s="32"/>
      <c r="E24" s="32"/>
      <c r="F24" s="32"/>
      <c r="G24" s="127"/>
      <c r="H24" s="128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23"/>
      <c r="AM24" s="23"/>
      <c r="AN24" s="23"/>
      <c r="AO24" s="23"/>
      <c r="AP24" s="23"/>
      <c r="AQ24" s="23"/>
    </row>
    <row r="25" spans="1:43" ht="14.5" customHeight="1" x14ac:dyDescent="0.3"/>
    <row r="26" spans="1:43" s="35" customFormat="1" ht="28.9" customHeight="1" x14ac:dyDescent="0.3">
      <c r="A26" s="463" t="s">
        <v>17</v>
      </c>
      <c r="B26" s="463"/>
      <c r="C26" s="463"/>
      <c r="D26" s="463"/>
      <c r="E26" s="463"/>
      <c r="F26" s="463"/>
      <c r="G26" s="463"/>
      <c r="H26" s="46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43" s="35" customFormat="1" ht="15" customHeight="1" x14ac:dyDescent="0.3">
      <c r="A27" s="471" t="s">
        <v>10</v>
      </c>
      <c r="B27" s="472"/>
      <c r="C27" s="469" t="s">
        <v>286</v>
      </c>
      <c r="D27" s="453" t="s">
        <v>280</v>
      </c>
      <c r="E27" s="453" t="s">
        <v>282</v>
      </c>
      <c r="F27" s="467" t="s">
        <v>287</v>
      </c>
      <c r="G27" s="467" t="s">
        <v>48</v>
      </c>
      <c r="H27" s="467" t="s">
        <v>48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43" s="35" customFormat="1" ht="44.25" customHeight="1" x14ac:dyDescent="0.3">
      <c r="A28" s="473"/>
      <c r="B28" s="474"/>
      <c r="C28" s="470"/>
      <c r="D28" s="454"/>
      <c r="E28" s="454"/>
      <c r="F28" s="468"/>
      <c r="G28" s="468"/>
      <c r="H28" s="46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43" s="35" customFormat="1" ht="15" customHeight="1" x14ac:dyDescent="0.3">
      <c r="A29" s="462">
        <v>1</v>
      </c>
      <c r="B29" s="462"/>
      <c r="C29" s="17">
        <v>2</v>
      </c>
      <c r="D29" s="18">
        <v>3</v>
      </c>
      <c r="E29" s="18">
        <v>4</v>
      </c>
      <c r="F29" s="18">
        <v>5</v>
      </c>
      <c r="G29" s="18" t="s">
        <v>283</v>
      </c>
      <c r="H29" s="18" t="s">
        <v>284</v>
      </c>
      <c r="I29" s="19"/>
      <c r="J29" s="36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1:43" s="35" customFormat="1" ht="28.5" customHeight="1" x14ac:dyDescent="0.3">
      <c r="A30" s="475" t="s">
        <v>109</v>
      </c>
      <c r="B30" s="476"/>
      <c r="C30" s="135">
        <f>C31+C34+C36+C40+C44</f>
        <v>2803598</v>
      </c>
      <c r="D30" s="135">
        <f t="shared" ref="D30:F30" si="8">D31+D34+D36+D40+D44</f>
        <v>3280175.67</v>
      </c>
      <c r="E30" s="135">
        <f t="shared" si="8"/>
        <v>3280175.67</v>
      </c>
      <c r="F30" s="135">
        <f t="shared" si="8"/>
        <v>3195329.3600000003</v>
      </c>
      <c r="G30" s="418">
        <f t="shared" ref="G30:G42" si="9">F30/C30*100</f>
        <v>113.97245111460346</v>
      </c>
      <c r="H30" s="419">
        <f t="shared" ref="H30:H42" si="10">F30/D30*100</f>
        <v>97.413360791131055</v>
      </c>
      <c r="I30" s="19"/>
      <c r="J30" s="36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43" s="41" customFormat="1" ht="30" customHeight="1" x14ac:dyDescent="0.3">
      <c r="A31" s="137" t="s">
        <v>184</v>
      </c>
      <c r="B31" s="137" t="s">
        <v>185</v>
      </c>
      <c r="C31" s="138">
        <f>C32+C33</f>
        <v>22256.44</v>
      </c>
      <c r="D31" s="138">
        <f>D32+D33</f>
        <v>14879.05</v>
      </c>
      <c r="E31" s="138">
        <f>E32+E33</f>
        <v>14879.05</v>
      </c>
      <c r="F31" s="138">
        <f>F32+F33</f>
        <v>14879.05</v>
      </c>
      <c r="G31" s="139">
        <f t="shared" si="9"/>
        <v>66.852785081531465</v>
      </c>
      <c r="H31" s="140">
        <f t="shared" si="10"/>
        <v>100</v>
      </c>
      <c r="I31" s="13"/>
      <c r="J31" s="40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43" s="41" customFormat="1" ht="18.75" customHeight="1" x14ac:dyDescent="0.3">
      <c r="A32" s="141" t="s">
        <v>186</v>
      </c>
      <c r="B32" s="142" t="s">
        <v>187</v>
      </c>
      <c r="C32" s="143">
        <v>22256.44</v>
      </c>
      <c r="D32" s="143">
        <v>14879.05</v>
      </c>
      <c r="E32" s="143">
        <v>14879.05</v>
      </c>
      <c r="F32" s="143">
        <v>14879.05</v>
      </c>
      <c r="G32" s="144">
        <f t="shared" si="9"/>
        <v>66.852785081531465</v>
      </c>
      <c r="H32" s="145">
        <f t="shared" si="10"/>
        <v>100</v>
      </c>
      <c r="I32" s="45"/>
      <c r="J32" s="40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 s="41" customFormat="1" ht="24.75" customHeight="1" x14ac:dyDescent="0.3">
      <c r="A33" s="146" t="s">
        <v>188</v>
      </c>
      <c r="B33" s="147" t="s">
        <v>189</v>
      </c>
      <c r="C33" s="149">
        <v>0</v>
      </c>
      <c r="D33" s="143">
        <v>0</v>
      </c>
      <c r="E33" s="143">
        <v>0</v>
      </c>
      <c r="F33" s="149">
        <v>0</v>
      </c>
      <c r="G33" s="54" t="s">
        <v>223</v>
      </c>
      <c r="H33" s="151" t="s">
        <v>223</v>
      </c>
      <c r="I33" s="45"/>
      <c r="J33" s="40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s="35" customFormat="1" ht="23.25" customHeight="1" x14ac:dyDescent="0.3">
      <c r="A34" s="152" t="s">
        <v>190</v>
      </c>
      <c r="B34" s="153" t="s">
        <v>191</v>
      </c>
      <c r="C34" s="157">
        <f>C35</f>
        <v>371.6</v>
      </c>
      <c r="D34" s="157">
        <f t="shared" ref="D34:F34" si="11">D35</f>
        <v>6500.7</v>
      </c>
      <c r="E34" s="157">
        <f t="shared" si="11"/>
        <v>6500.7</v>
      </c>
      <c r="F34" s="157">
        <f t="shared" si="11"/>
        <v>3513.2</v>
      </c>
      <c r="G34" s="160">
        <f t="shared" si="9"/>
        <v>945.42518837459625</v>
      </c>
      <c r="H34" s="161">
        <f t="shared" si="10"/>
        <v>54.043410709615891</v>
      </c>
      <c r="I34" s="47"/>
      <c r="J34" s="36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37" s="41" customFormat="1" ht="28.5" customHeight="1" x14ac:dyDescent="0.3">
      <c r="A35" s="146" t="s">
        <v>192</v>
      </c>
      <c r="B35" s="154" t="s">
        <v>193</v>
      </c>
      <c r="C35" s="143">
        <v>371.6</v>
      </c>
      <c r="D35" s="143">
        <v>6500.7</v>
      </c>
      <c r="E35" s="143">
        <v>6500.7</v>
      </c>
      <c r="F35" s="143">
        <v>3513.2</v>
      </c>
      <c r="G35" s="144">
        <f t="shared" si="9"/>
        <v>945.42518837459625</v>
      </c>
      <c r="H35" s="145">
        <f t="shared" si="10"/>
        <v>54.043410709615891</v>
      </c>
      <c r="I35" s="47"/>
      <c r="J35" s="36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 s="35" customFormat="1" ht="28.5" customHeight="1" x14ac:dyDescent="0.3">
      <c r="A36" s="155" t="s">
        <v>194</v>
      </c>
      <c r="B36" s="156" t="s">
        <v>195</v>
      </c>
      <c r="C36" s="157">
        <f>C37+C38+C39</f>
        <v>252839.08</v>
      </c>
      <c r="D36" s="157">
        <f t="shared" ref="D36:F36" si="12">D37+D38+D39</f>
        <v>328801.09000000003</v>
      </c>
      <c r="E36" s="157">
        <f t="shared" si="12"/>
        <v>328801.09000000003</v>
      </c>
      <c r="F36" s="157">
        <f t="shared" si="12"/>
        <v>296146.91000000003</v>
      </c>
      <c r="G36" s="158">
        <f t="shared" si="9"/>
        <v>117.12861397850365</v>
      </c>
      <c r="H36" s="159">
        <f t="shared" si="10"/>
        <v>90.068712971724025</v>
      </c>
      <c r="I36" s="47"/>
      <c r="J36" s="36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s="41" customFormat="1" ht="24" customHeight="1" x14ac:dyDescent="0.3">
      <c r="A37" s="141" t="s">
        <v>196</v>
      </c>
      <c r="B37" s="154" t="s">
        <v>197</v>
      </c>
      <c r="C37" s="143">
        <v>132812.75</v>
      </c>
      <c r="D37" s="143">
        <v>174130</v>
      </c>
      <c r="E37" s="143">
        <v>174130</v>
      </c>
      <c r="F37" s="143">
        <v>141583.17000000001</v>
      </c>
      <c r="G37" s="150">
        <f t="shared" si="9"/>
        <v>106.60359792263921</v>
      </c>
      <c r="H37" s="151">
        <f t="shared" si="10"/>
        <v>81.30888990983749</v>
      </c>
      <c r="I37" s="45"/>
      <c r="J37" s="40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 s="35" customFormat="1" ht="20.25" customHeight="1" x14ac:dyDescent="0.3">
      <c r="A38" s="141" t="s">
        <v>208</v>
      </c>
      <c r="B38" s="154" t="s">
        <v>209</v>
      </c>
      <c r="C38" s="148">
        <v>92302.59</v>
      </c>
      <c r="D38" s="143">
        <v>123500</v>
      </c>
      <c r="E38" s="143">
        <v>123500</v>
      </c>
      <c r="F38" s="148">
        <v>123392.65</v>
      </c>
      <c r="G38" s="150">
        <f t="shared" si="9"/>
        <v>133.6827601479005</v>
      </c>
      <c r="H38" s="151">
        <f t="shared" si="10"/>
        <v>99.913076923076915</v>
      </c>
      <c r="I38" s="45"/>
      <c r="J38" s="40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s="35" customFormat="1" ht="20.25" customHeight="1" x14ac:dyDescent="0.3">
      <c r="A39" s="141" t="s">
        <v>210</v>
      </c>
      <c r="B39" s="154" t="s">
        <v>211</v>
      </c>
      <c r="C39" s="148">
        <v>27723.74</v>
      </c>
      <c r="D39" s="143">
        <v>31171.09</v>
      </c>
      <c r="E39" s="143">
        <v>31171.09</v>
      </c>
      <c r="F39" s="148">
        <v>31171.09</v>
      </c>
      <c r="G39" s="150">
        <f>F39/C39*100</f>
        <v>112.43464987047203</v>
      </c>
      <c r="H39" s="151">
        <f t="shared" si="10"/>
        <v>100</v>
      </c>
      <c r="I39" s="45"/>
      <c r="J39" s="40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s="35" customFormat="1" ht="28.5" customHeight="1" x14ac:dyDescent="0.3">
      <c r="A40" s="155" t="s">
        <v>198</v>
      </c>
      <c r="B40" s="153" t="s">
        <v>199</v>
      </c>
      <c r="C40" s="157">
        <f>C41+C42+C43</f>
        <v>2526408.88</v>
      </c>
      <c r="D40" s="157">
        <f>SUM(D41:D43)</f>
        <v>2929564.83</v>
      </c>
      <c r="E40" s="157">
        <f>SUM(E41:E43)</f>
        <v>2929564.83</v>
      </c>
      <c r="F40" s="157">
        <f>SUM(F41:F43)</f>
        <v>2880790.2</v>
      </c>
      <c r="G40" s="160">
        <f t="shared" si="9"/>
        <v>114.02707704225614</v>
      </c>
      <c r="H40" s="161">
        <f t="shared" si="10"/>
        <v>98.335089583936607</v>
      </c>
      <c r="I40" s="45"/>
      <c r="J40" s="40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7" s="41" customFormat="1" ht="21.75" customHeight="1" x14ac:dyDescent="0.3">
      <c r="A41" s="141" t="s">
        <v>202</v>
      </c>
      <c r="B41" s="154" t="s">
        <v>203</v>
      </c>
      <c r="C41" s="143">
        <v>3244.75</v>
      </c>
      <c r="D41" s="143">
        <v>5977.71</v>
      </c>
      <c r="E41" s="143">
        <v>5977.71</v>
      </c>
      <c r="F41" s="143">
        <v>9818.31</v>
      </c>
      <c r="G41" s="144">
        <f t="shared" si="9"/>
        <v>302.59064642884658</v>
      </c>
      <c r="H41" s="144">
        <f t="shared" si="10"/>
        <v>164.24868386054189</v>
      </c>
      <c r="I41" s="47"/>
      <c r="J41" s="3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1:37" s="41" customFormat="1" ht="24.75" customHeight="1" x14ac:dyDescent="0.3">
      <c r="A42" s="141" t="s">
        <v>200</v>
      </c>
      <c r="B42" s="162" t="s">
        <v>201</v>
      </c>
      <c r="C42" s="143">
        <v>2519987.7599999998</v>
      </c>
      <c r="D42" s="143">
        <v>2919716.52</v>
      </c>
      <c r="E42" s="143">
        <v>2919716.52</v>
      </c>
      <c r="F42" s="143">
        <v>2870971.89</v>
      </c>
      <c r="G42" s="144">
        <f t="shared" si="9"/>
        <v>113.92800931699765</v>
      </c>
      <c r="H42" s="145">
        <f t="shared" si="10"/>
        <v>98.33050127756924</v>
      </c>
      <c r="I42" s="47"/>
      <c r="J42" s="3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</row>
    <row r="43" spans="1:37" s="41" customFormat="1" ht="24.75" customHeight="1" x14ac:dyDescent="0.3">
      <c r="A43" s="141" t="s">
        <v>252</v>
      </c>
      <c r="B43" s="162" t="s">
        <v>253</v>
      </c>
      <c r="C43" s="143">
        <v>3176.37</v>
      </c>
      <c r="D43" s="143">
        <v>3870.6</v>
      </c>
      <c r="E43" s="143">
        <v>3870.6</v>
      </c>
      <c r="F43" s="143">
        <v>0</v>
      </c>
      <c r="G43" s="144"/>
      <c r="H43" s="145"/>
      <c r="I43" s="47"/>
      <c r="J43" s="3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1:37" s="35" customFormat="1" ht="30" customHeight="1" x14ac:dyDescent="0.3">
      <c r="A44" s="155" t="s">
        <v>204</v>
      </c>
      <c r="B44" s="156" t="s">
        <v>205</v>
      </c>
      <c r="C44" s="157">
        <f>C45</f>
        <v>1722</v>
      </c>
      <c r="D44" s="157">
        <f t="shared" ref="D44:F44" si="13">D45</f>
        <v>430</v>
      </c>
      <c r="E44" s="157">
        <f t="shared" si="13"/>
        <v>430</v>
      </c>
      <c r="F44" s="157">
        <f t="shared" si="13"/>
        <v>0</v>
      </c>
      <c r="G44" s="163" t="s">
        <v>223</v>
      </c>
      <c r="H44" s="164" t="s">
        <v>223</v>
      </c>
      <c r="I44" s="47"/>
      <c r="J44" s="36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 s="35" customFormat="1" ht="33" customHeight="1" x14ac:dyDescent="0.3">
      <c r="A45" s="141" t="s">
        <v>206</v>
      </c>
      <c r="B45" s="154" t="s">
        <v>207</v>
      </c>
      <c r="C45" s="149">
        <v>1722</v>
      </c>
      <c r="D45" s="143">
        <v>430</v>
      </c>
      <c r="E45" s="143">
        <v>430</v>
      </c>
      <c r="F45" s="149">
        <v>0</v>
      </c>
      <c r="G45" s="150" t="s">
        <v>223</v>
      </c>
      <c r="H45" s="151" t="s">
        <v>223</v>
      </c>
      <c r="I45" s="45"/>
      <c r="J45" s="40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7" s="19" customFormat="1" ht="20" x14ac:dyDescent="0.25">
      <c r="A46" s="64"/>
      <c r="B46" s="64"/>
      <c r="C46" s="64"/>
      <c r="D46" s="64"/>
      <c r="E46" s="64"/>
      <c r="F46" s="64"/>
      <c r="G46" s="64"/>
      <c r="H46" s="65"/>
    </row>
    <row r="47" spans="1:37" s="19" customFormat="1" ht="20" x14ac:dyDescent="0.4">
      <c r="A47" s="66"/>
      <c r="B47" s="66"/>
      <c r="C47" s="66"/>
      <c r="D47" s="66"/>
      <c r="E47" s="66"/>
      <c r="F47" s="66"/>
      <c r="G47" s="66"/>
      <c r="H47" s="67"/>
    </row>
    <row r="48" spans="1:37" s="19" customFormat="1" ht="15" x14ac:dyDescent="0.3">
      <c r="A48" s="477"/>
      <c r="B48" s="477"/>
      <c r="C48" s="68"/>
      <c r="D48" s="69"/>
      <c r="E48" s="69"/>
      <c r="F48" s="68"/>
      <c r="G48" s="68"/>
      <c r="H48" s="68"/>
    </row>
    <row r="49" spans="1:8" s="19" customFormat="1" ht="15" x14ac:dyDescent="0.3">
      <c r="A49" s="237"/>
      <c r="B49" s="237"/>
      <c r="C49" s="68"/>
      <c r="D49" s="69"/>
      <c r="E49" s="69"/>
      <c r="F49" s="68"/>
      <c r="G49" s="68"/>
      <c r="H49" s="68"/>
    </row>
    <row r="50" spans="1:8" s="19" customFormat="1" x14ac:dyDescent="0.25">
      <c r="A50" s="446"/>
      <c r="B50" s="447"/>
      <c r="C50" s="447"/>
      <c r="D50" s="448"/>
      <c r="E50" s="409"/>
      <c r="F50" s="448"/>
      <c r="G50" s="68"/>
      <c r="H50" s="68"/>
    </row>
    <row r="51" spans="1:8" s="19" customFormat="1" x14ac:dyDescent="0.3">
      <c r="A51" s="446"/>
      <c r="B51" s="447"/>
      <c r="C51" s="447"/>
      <c r="D51" s="448"/>
      <c r="E51" s="409"/>
      <c r="F51" s="448"/>
      <c r="G51" s="70"/>
      <c r="H51" s="70"/>
    </row>
    <row r="52" spans="1:8" s="19" customFormat="1" ht="15" customHeight="1" x14ac:dyDescent="0.3">
      <c r="A52" s="249"/>
      <c r="B52" s="250"/>
      <c r="C52" s="251"/>
      <c r="D52" s="251"/>
      <c r="E52" s="251"/>
      <c r="F52" s="251"/>
      <c r="G52" s="70"/>
      <c r="H52" s="70"/>
    </row>
    <row r="53" spans="1:8" s="19" customFormat="1" x14ac:dyDescent="0.3">
      <c r="A53" s="249"/>
      <c r="B53" s="250"/>
      <c r="C53" s="251"/>
      <c r="D53" s="251"/>
      <c r="E53" s="251"/>
      <c r="F53" s="251"/>
      <c r="G53" s="70"/>
      <c r="H53" s="70"/>
    </row>
    <row r="54" spans="1:8" x14ac:dyDescent="0.3">
      <c r="A54" s="249"/>
      <c r="B54" s="252"/>
      <c r="C54" s="251"/>
      <c r="D54" s="251"/>
      <c r="E54" s="251"/>
      <c r="F54" s="251"/>
      <c r="G54" s="70"/>
      <c r="H54" s="70"/>
    </row>
    <row r="55" spans="1:8" x14ac:dyDescent="0.3">
      <c r="A55" s="249"/>
      <c r="B55" s="250"/>
      <c r="C55" s="251"/>
      <c r="D55" s="251"/>
      <c r="E55" s="251"/>
      <c r="F55" s="251"/>
      <c r="G55" s="70"/>
      <c r="H55" s="70"/>
    </row>
    <row r="56" spans="1:8" x14ac:dyDescent="0.3">
      <c r="A56" s="249"/>
      <c r="B56" s="250"/>
      <c r="C56" s="251"/>
      <c r="D56" s="251"/>
      <c r="E56" s="251"/>
      <c r="F56" s="251"/>
      <c r="G56" s="70"/>
      <c r="H56" s="70"/>
    </row>
    <row r="57" spans="1:8" x14ac:dyDescent="0.3">
      <c r="A57" s="249"/>
      <c r="B57" s="250"/>
      <c r="C57" s="70"/>
      <c r="D57" s="253"/>
      <c r="E57" s="253"/>
      <c r="F57" s="70"/>
      <c r="G57" s="254"/>
    </row>
    <row r="58" spans="1:8" x14ac:dyDescent="0.3">
      <c r="A58" s="255"/>
      <c r="B58" s="250"/>
      <c r="C58" s="70"/>
      <c r="D58" s="251"/>
      <c r="E58" s="251"/>
      <c r="F58" s="70"/>
      <c r="G58" s="254"/>
    </row>
  </sheetData>
  <protectedRanges>
    <protectedRange sqref="C34:F34" name="Range1_1"/>
    <protectedRange sqref="C40:F40" name="Range1_3"/>
    <protectedRange sqref="C44:F44" name="Range1_4"/>
    <protectedRange algorithmName="SHA-512" hashValue="R8frfBQ/MhInQYm+jLEgMwgPwCkrGPIUaxyIFLRSCn/+fIsUU6bmJDax/r7gTh2PEAEvgODYwg0rRRjqSM/oww==" saltValue="tbZzHO5lCNHCDH5y3XGZag==" spinCount="100000" sqref="C36:F36" name="Range1_20"/>
    <protectedRange algorithmName="SHA-512" hashValue="R8frfBQ/MhInQYm+jLEgMwgPwCkrGPIUaxyIFLRSCn/+fIsUU6bmJDax/r7gTh2PEAEvgODYwg0rRRjqSM/oww==" saltValue="tbZzHO5lCNHCDH5y3XGZag==" spinCount="100000" sqref="F14 C14" name="Range1_21"/>
    <protectedRange algorithmName="SHA-512" hashValue="R8frfBQ/MhInQYm+jLEgMwgPwCkrGPIUaxyIFLRSCn/+fIsUU6bmJDax/r7gTh2PEAEvgODYwg0rRRjqSM/oww==" saltValue="tbZzHO5lCNHCDH5y3XGZag==" spinCount="100000" sqref="F33 C33" name="Range1_25"/>
    <protectedRange algorithmName="SHA-512" hashValue="R8frfBQ/MhInQYm+jLEgMwgPwCkrGPIUaxyIFLRSCn/+fIsUU6bmJDax/r7gTh2PEAEvgODYwg0rRRjqSM/oww==" saltValue="tbZzHO5lCNHCDH5y3XGZag==" spinCount="100000" sqref="F38:F39 C38:C39" name="Range1_28"/>
    <protectedRange algorithmName="SHA-512" hashValue="R8frfBQ/MhInQYm+jLEgMwgPwCkrGPIUaxyIFLRSCn/+fIsUU6bmJDax/r7gTh2PEAEvgODYwg0rRRjqSM/oww==" saltValue="tbZzHO5lCNHCDH5y3XGZag==" spinCount="100000" sqref="F45 C45" name="Range1_29"/>
  </protectedRanges>
  <mergeCells count="28">
    <mergeCell ref="D50:D51"/>
    <mergeCell ref="F50:F51"/>
    <mergeCell ref="A6:B7"/>
    <mergeCell ref="A27:B28"/>
    <mergeCell ref="A30:B30"/>
    <mergeCell ref="A29:B29"/>
    <mergeCell ref="A48:B48"/>
    <mergeCell ref="A50:A51"/>
    <mergeCell ref="B50:B51"/>
    <mergeCell ref="C50:C51"/>
    <mergeCell ref="A8:B8"/>
    <mergeCell ref="A9:B9"/>
    <mergeCell ref="A26:H26"/>
    <mergeCell ref="C27:C28"/>
    <mergeCell ref="D27:D28"/>
    <mergeCell ref="F27:F28"/>
    <mergeCell ref="G27:G28"/>
    <mergeCell ref="H27:H28"/>
    <mergeCell ref="A1:H1"/>
    <mergeCell ref="A2:H2"/>
    <mergeCell ref="A4:H4"/>
    <mergeCell ref="C6:C7"/>
    <mergeCell ref="D6:D7"/>
    <mergeCell ref="F6:F7"/>
    <mergeCell ref="G6:G7"/>
    <mergeCell ref="H6:H7"/>
    <mergeCell ref="E6:E7"/>
    <mergeCell ref="E27:E28"/>
  </mergeCells>
  <conditionalFormatting sqref="C40:F40">
    <cfRule type="cellIs" dxfId="11" priority="45" operator="lessThan">
      <formula>-0.001</formula>
    </cfRule>
  </conditionalFormatting>
  <conditionalFormatting sqref="C34:F34">
    <cfRule type="cellIs" dxfId="10" priority="47" operator="lessThan">
      <formula>-0.001</formula>
    </cfRule>
  </conditionalFormatting>
  <conditionalFormatting sqref="C44:F44">
    <cfRule type="cellIs" dxfId="9" priority="44" operator="lessThan">
      <formula>-0.001</formula>
    </cfRule>
  </conditionalFormatting>
  <conditionalFormatting sqref="C36:F36">
    <cfRule type="cellIs" dxfId="8" priority="29" operator="lessThan">
      <formula>-0.001</formula>
    </cfRule>
  </conditionalFormatting>
  <conditionalFormatting sqref="F14">
    <cfRule type="cellIs" dxfId="7" priority="28" operator="lessThan">
      <formula>-0.001</formula>
    </cfRule>
  </conditionalFormatting>
  <conditionalFormatting sqref="F33">
    <cfRule type="cellIs" dxfId="6" priority="25" operator="lessThan">
      <formula>-0.001</formula>
    </cfRule>
  </conditionalFormatting>
  <conditionalFormatting sqref="F38:F39">
    <cfRule type="cellIs" dxfId="5" priority="22" operator="lessThan">
      <formula>-0.001</formula>
    </cfRule>
  </conditionalFormatting>
  <conditionalFormatting sqref="F45">
    <cfRule type="cellIs" dxfId="4" priority="21" operator="lessThan">
      <formula>-0.001</formula>
    </cfRule>
  </conditionalFormatting>
  <conditionalFormatting sqref="C14">
    <cfRule type="cellIs" dxfId="3" priority="4" operator="lessThan">
      <formula>-0.001</formula>
    </cfRule>
  </conditionalFormatting>
  <conditionalFormatting sqref="C38:C39">
    <cfRule type="cellIs" dxfId="2" priority="2" operator="lessThan">
      <formula>-0.001</formula>
    </cfRule>
  </conditionalFormatting>
  <conditionalFormatting sqref="C33">
    <cfRule type="cellIs" dxfId="1" priority="3" operator="lessThan">
      <formula>-0.001</formula>
    </cfRule>
  </conditionalFormatting>
  <conditionalFormatting sqref="C45">
    <cfRule type="cellIs" dxfId="0" priority="1" operator="lessThan">
      <formula>-0.001</formula>
    </cfRule>
  </conditionalFormatting>
  <pageMargins left="0.7" right="0.7" top="0.75" bottom="0.75" header="0.3" footer="0.3"/>
  <pageSetup paperSize="9" scale="63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18" sqref="E18"/>
    </sheetView>
  </sheetViews>
  <sheetFormatPr defaultColWidth="9.1796875" defaultRowHeight="15.5" x14ac:dyDescent="0.35"/>
  <cols>
    <col min="1" max="1" width="39.54296875" style="3" customWidth="1"/>
    <col min="2" max="2" width="17.54296875" style="3" customWidth="1"/>
    <col min="3" max="4" width="14.453125" style="3" customWidth="1"/>
    <col min="5" max="5" width="16.26953125" style="3" customWidth="1"/>
    <col min="6" max="6" width="14.26953125" style="3" customWidth="1"/>
    <col min="7" max="7" width="13.1796875" style="3" customWidth="1"/>
    <col min="8" max="16384" width="9.1796875" style="3"/>
  </cols>
  <sheetData>
    <row r="1" spans="1:7" x14ac:dyDescent="0.35">
      <c r="A1" s="478"/>
      <c r="B1" s="478"/>
      <c r="C1" s="478"/>
      <c r="D1" s="478"/>
      <c r="E1" s="478"/>
      <c r="F1" s="478"/>
      <c r="G1" s="478"/>
    </row>
    <row r="2" spans="1:7" ht="42" customHeight="1" x14ac:dyDescent="0.35">
      <c r="A2" s="478" t="s">
        <v>288</v>
      </c>
      <c r="B2" s="478"/>
      <c r="C2" s="478"/>
      <c r="D2" s="478"/>
      <c r="E2" s="478"/>
      <c r="F2" s="478"/>
      <c r="G2" s="478"/>
    </row>
    <row r="3" spans="1:7" x14ac:dyDescent="0.35">
      <c r="A3" s="478" t="s">
        <v>6</v>
      </c>
      <c r="B3" s="478"/>
      <c r="C3" s="478"/>
      <c r="D3" s="478"/>
      <c r="E3" s="478"/>
      <c r="F3" s="479"/>
      <c r="G3" s="479"/>
    </row>
    <row r="4" spans="1:7" x14ac:dyDescent="0.35">
      <c r="A4" s="1"/>
      <c r="B4" s="1"/>
      <c r="C4" s="1"/>
      <c r="D4" s="411"/>
      <c r="E4" s="1"/>
      <c r="F4" s="2"/>
      <c r="G4" s="2"/>
    </row>
    <row r="5" spans="1:7" x14ac:dyDescent="0.35">
      <c r="A5" s="478" t="s">
        <v>8</v>
      </c>
      <c r="B5" s="478"/>
      <c r="C5" s="478"/>
      <c r="D5" s="478"/>
      <c r="E5" s="480"/>
      <c r="F5" s="480"/>
      <c r="G5" s="480"/>
    </row>
    <row r="6" spans="1:7" x14ac:dyDescent="0.35">
      <c r="A6" s="1"/>
      <c r="B6" s="1"/>
      <c r="C6" s="1"/>
      <c r="D6" s="411"/>
      <c r="E6" s="1"/>
      <c r="F6" s="2"/>
      <c r="G6" s="2"/>
    </row>
    <row r="7" spans="1:7" x14ac:dyDescent="0.35">
      <c r="A7" s="478" t="s">
        <v>9</v>
      </c>
      <c r="B7" s="478"/>
      <c r="C7" s="478"/>
      <c r="D7" s="478"/>
      <c r="E7" s="479"/>
      <c r="F7" s="479"/>
      <c r="G7" s="479"/>
    </row>
    <row r="8" spans="1:7" x14ac:dyDescent="0.35">
      <c r="A8" s="1"/>
      <c r="B8" s="1"/>
      <c r="C8" s="1"/>
      <c r="D8" s="411"/>
      <c r="E8" s="1"/>
      <c r="F8" s="2"/>
      <c r="G8" s="2"/>
    </row>
    <row r="9" spans="1:7" s="6" customFormat="1" ht="39" x14ac:dyDescent="0.35">
      <c r="A9" s="5" t="s">
        <v>10</v>
      </c>
      <c r="B9" s="104" t="s">
        <v>272</v>
      </c>
      <c r="C9" s="4" t="s">
        <v>280</v>
      </c>
      <c r="D9" s="4" t="s">
        <v>282</v>
      </c>
      <c r="E9" s="104" t="s">
        <v>289</v>
      </c>
      <c r="F9" s="4" t="s">
        <v>48</v>
      </c>
      <c r="G9" s="4" t="s">
        <v>48</v>
      </c>
    </row>
    <row r="10" spans="1:7" s="9" customFormat="1" ht="10.5" x14ac:dyDescent="0.25">
      <c r="A10" s="7">
        <v>1</v>
      </c>
      <c r="B10" s="8">
        <v>2</v>
      </c>
      <c r="C10" s="8">
        <v>3</v>
      </c>
      <c r="D10" s="8">
        <v>4</v>
      </c>
      <c r="E10" s="8">
        <v>5</v>
      </c>
      <c r="F10" s="8" t="s">
        <v>283</v>
      </c>
      <c r="G10" s="8" t="s">
        <v>284</v>
      </c>
    </row>
    <row r="11" spans="1:7" s="9" customFormat="1" ht="21.75" customHeight="1" x14ac:dyDescent="0.25">
      <c r="A11" s="11" t="s">
        <v>109</v>
      </c>
      <c r="B11" s="166">
        <f>B13</f>
        <v>2803598</v>
      </c>
      <c r="C11" s="167">
        <f>C13</f>
        <v>3280175.67</v>
      </c>
      <c r="D11" s="167">
        <f>D13</f>
        <v>3280175.67</v>
      </c>
      <c r="E11" s="167">
        <f>E13</f>
        <v>3195329.36</v>
      </c>
      <c r="F11" s="167">
        <f>E11/B11*100</f>
        <v>113.97245111460343</v>
      </c>
      <c r="G11" s="167">
        <f>E11/C11*100</f>
        <v>97.413360791131041</v>
      </c>
    </row>
    <row r="12" spans="1:7" s="9" customFormat="1" ht="14.5" x14ac:dyDescent="0.25">
      <c r="A12" s="11" t="s">
        <v>212</v>
      </c>
      <c r="B12" s="165">
        <f>B13</f>
        <v>2803598</v>
      </c>
      <c r="C12" s="165">
        <f t="shared" ref="C12:E12" si="0">C13</f>
        <v>3280175.67</v>
      </c>
      <c r="D12" s="165">
        <f t="shared" si="0"/>
        <v>3280175.67</v>
      </c>
      <c r="E12" s="165">
        <f t="shared" si="0"/>
        <v>3195329.36</v>
      </c>
      <c r="F12" s="420">
        <f>E12/B12*100</f>
        <v>113.97245111460343</v>
      </c>
      <c r="G12" s="420">
        <f>E12/C12*100</f>
        <v>97.413360791131041</v>
      </c>
    </row>
    <row r="13" spans="1:7" s="6" customFormat="1" ht="17.25" customHeight="1" x14ac:dyDescent="0.35">
      <c r="A13" s="10" t="s">
        <v>213</v>
      </c>
      <c r="B13" s="168">
        <f>SUM(B14:B15)</f>
        <v>2803598</v>
      </c>
      <c r="C13" s="169">
        <f t="shared" ref="C13:E13" si="1">SUM(C14:C15)</f>
        <v>3280175.67</v>
      </c>
      <c r="D13" s="169">
        <f t="shared" si="1"/>
        <v>3280175.67</v>
      </c>
      <c r="E13" s="169">
        <f t="shared" si="1"/>
        <v>3195329.36</v>
      </c>
      <c r="F13" s="171">
        <f>SUM(E13/B13*100)</f>
        <v>113.97245111460343</v>
      </c>
      <c r="G13" s="171">
        <f>SUM(E13/C13*100)</f>
        <v>97.413360791131041</v>
      </c>
    </row>
    <row r="14" spans="1:7" s="6" customFormat="1" ht="14.5" x14ac:dyDescent="0.35">
      <c r="A14" s="103" t="s">
        <v>214</v>
      </c>
      <c r="B14" s="171">
        <v>2802198</v>
      </c>
      <c r="C14" s="170">
        <v>3278775.67</v>
      </c>
      <c r="D14" s="170">
        <v>3278775.67</v>
      </c>
      <c r="E14" s="171">
        <v>3193929.36</v>
      </c>
      <c r="F14" s="171">
        <f t="shared" ref="F14:F15" si="2">SUM(E14/B14*100)</f>
        <v>113.9794318602754</v>
      </c>
      <c r="G14" s="171">
        <f t="shared" ref="G14:G15" si="3">SUM(E14/C14*100)</f>
        <v>97.412256325544831</v>
      </c>
    </row>
    <row r="15" spans="1:7" s="6" customFormat="1" ht="26" x14ac:dyDescent="0.35">
      <c r="A15" s="103" t="s">
        <v>215</v>
      </c>
      <c r="B15" s="171">
        <v>1400</v>
      </c>
      <c r="C15" s="170">
        <v>1400</v>
      </c>
      <c r="D15" s="170">
        <v>1400</v>
      </c>
      <c r="E15" s="171">
        <v>1400</v>
      </c>
      <c r="F15" s="171">
        <f t="shared" si="2"/>
        <v>100</v>
      </c>
      <c r="G15" s="171">
        <f t="shared" si="3"/>
        <v>100</v>
      </c>
    </row>
  </sheetData>
  <mergeCells count="5">
    <mergeCell ref="A1:G1"/>
    <mergeCell ref="A3:G3"/>
    <mergeCell ref="A5:G5"/>
    <mergeCell ref="A7:G7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7" sqref="D7:D14"/>
    </sheetView>
  </sheetViews>
  <sheetFormatPr defaultRowHeight="12.5" x14ac:dyDescent="0.25"/>
  <cols>
    <col min="1" max="1" width="67.453125" customWidth="1"/>
    <col min="2" max="2" width="12.453125" customWidth="1"/>
    <col min="3" max="4" width="13.81640625" customWidth="1"/>
    <col min="5" max="5" width="15.81640625" customWidth="1"/>
    <col min="6" max="6" width="9.453125" customWidth="1"/>
  </cols>
  <sheetData>
    <row r="1" spans="1:7" ht="33" customHeight="1" x14ac:dyDescent="0.25">
      <c r="A1" s="481" t="s">
        <v>288</v>
      </c>
      <c r="B1" s="481"/>
      <c r="C1" s="481"/>
      <c r="D1" s="481"/>
      <c r="E1" s="481"/>
      <c r="F1" s="481"/>
      <c r="G1" s="481"/>
    </row>
    <row r="2" spans="1:7" ht="15.5" x14ac:dyDescent="0.25">
      <c r="A2" s="482" t="s">
        <v>6</v>
      </c>
      <c r="B2" s="482"/>
      <c r="C2" s="482"/>
      <c r="D2" s="482"/>
      <c r="E2" s="482"/>
      <c r="F2" s="483"/>
      <c r="G2" s="483"/>
    </row>
    <row r="3" spans="1:7" ht="15.5" x14ac:dyDescent="0.25">
      <c r="A3" s="324"/>
      <c r="B3" s="324"/>
      <c r="C3" s="324"/>
      <c r="D3" s="412"/>
      <c r="E3" s="324"/>
      <c r="F3" s="323"/>
      <c r="G3" s="323"/>
    </row>
    <row r="4" spans="1:7" ht="15.5" x14ac:dyDescent="0.35">
      <c r="A4" s="482" t="s">
        <v>262</v>
      </c>
      <c r="B4" s="484"/>
      <c r="C4" s="484"/>
      <c r="D4" s="484"/>
      <c r="E4" s="484"/>
      <c r="F4" s="484"/>
      <c r="G4" s="484"/>
    </row>
    <row r="5" spans="1:7" ht="43.5" customHeight="1" x14ac:dyDescent="0.25">
      <c r="A5" s="322" t="s">
        <v>10</v>
      </c>
      <c r="B5" s="321" t="s">
        <v>272</v>
      </c>
      <c r="C5" s="320" t="s">
        <v>280</v>
      </c>
      <c r="D5" s="320" t="s">
        <v>282</v>
      </c>
      <c r="E5" s="320" t="s">
        <v>290</v>
      </c>
      <c r="F5" s="319" t="s">
        <v>48</v>
      </c>
      <c r="G5" s="319" t="s">
        <v>48</v>
      </c>
    </row>
    <row r="6" spans="1:7" x14ac:dyDescent="0.25">
      <c r="A6" s="318">
        <v>1</v>
      </c>
      <c r="B6" s="318">
        <v>2</v>
      </c>
      <c r="C6" s="318">
        <v>3</v>
      </c>
      <c r="D6" s="318">
        <v>4</v>
      </c>
      <c r="E6" s="318">
        <v>5</v>
      </c>
      <c r="F6" s="317" t="s">
        <v>283</v>
      </c>
      <c r="G6" s="317" t="s">
        <v>284</v>
      </c>
    </row>
    <row r="7" spans="1:7" ht="25.5" customHeight="1" x14ac:dyDescent="0.25">
      <c r="A7" s="316" t="s">
        <v>261</v>
      </c>
      <c r="B7" s="312">
        <v>0</v>
      </c>
      <c r="C7" s="312">
        <v>0</v>
      </c>
      <c r="D7" s="312">
        <v>0</v>
      </c>
      <c r="E7" s="312">
        <v>0</v>
      </c>
      <c r="F7" s="312"/>
      <c r="G7" s="312"/>
    </row>
    <row r="8" spans="1:7" ht="25.5" customHeight="1" x14ac:dyDescent="0.25">
      <c r="A8" s="316" t="s">
        <v>260</v>
      </c>
      <c r="B8" s="312">
        <v>0</v>
      </c>
      <c r="C8" s="312">
        <v>0</v>
      </c>
      <c r="D8" s="312">
        <v>0</v>
      </c>
      <c r="E8" s="312">
        <v>0</v>
      </c>
      <c r="F8" s="312"/>
      <c r="G8" s="312"/>
    </row>
    <row r="9" spans="1:7" ht="34.5" customHeight="1" x14ac:dyDescent="0.25">
      <c r="A9" s="315" t="s">
        <v>259</v>
      </c>
      <c r="B9" s="313">
        <v>0</v>
      </c>
      <c r="C9" s="314">
        <v>0</v>
      </c>
      <c r="D9" s="314">
        <v>0</v>
      </c>
      <c r="E9" s="313">
        <v>0</v>
      </c>
      <c r="F9" s="313"/>
      <c r="G9" s="312"/>
    </row>
    <row r="10" spans="1:7" ht="25.5" customHeight="1" x14ac:dyDescent="0.25">
      <c r="A10" s="315" t="s">
        <v>258</v>
      </c>
      <c r="B10" s="313">
        <v>0</v>
      </c>
      <c r="C10" s="314">
        <v>0</v>
      </c>
      <c r="D10" s="314">
        <v>0</v>
      </c>
      <c r="E10" s="313">
        <v>0</v>
      </c>
      <c r="F10" s="313"/>
      <c r="G10" s="312"/>
    </row>
    <row r="11" spans="1:7" ht="25.5" customHeight="1" x14ac:dyDescent="0.25">
      <c r="A11" s="311" t="s">
        <v>257</v>
      </c>
      <c r="B11" s="309">
        <v>0</v>
      </c>
      <c r="C11" s="309">
        <f>C12+C17+C49+C53+C56</f>
        <v>0</v>
      </c>
      <c r="D11" s="309">
        <f>D12+D17+D49+D53+D56</f>
        <v>0</v>
      </c>
      <c r="E11" s="309">
        <v>0</v>
      </c>
      <c r="F11" s="309"/>
      <c r="G11" s="309"/>
    </row>
    <row r="12" spans="1:7" ht="25.5" customHeight="1" x14ac:dyDescent="0.25">
      <c r="A12" s="310" t="s">
        <v>256</v>
      </c>
      <c r="B12" s="309">
        <v>0</v>
      </c>
      <c r="C12" s="309">
        <v>0</v>
      </c>
      <c r="D12" s="309">
        <v>0</v>
      </c>
      <c r="E12" s="309">
        <v>0</v>
      </c>
      <c r="F12" s="308"/>
      <c r="G12" s="308"/>
    </row>
    <row r="13" spans="1:7" ht="28" x14ac:dyDescent="0.25">
      <c r="A13" s="307" t="s">
        <v>255</v>
      </c>
      <c r="B13" s="306">
        <v>0</v>
      </c>
      <c r="C13" s="306">
        <v>0</v>
      </c>
      <c r="D13" s="306">
        <v>0</v>
      </c>
      <c r="E13" s="306">
        <v>0</v>
      </c>
      <c r="F13" s="305"/>
      <c r="G13" s="304"/>
    </row>
    <row r="14" spans="1:7" ht="15.5" x14ac:dyDescent="0.25">
      <c r="A14" s="307" t="s">
        <v>254</v>
      </c>
      <c r="B14" s="306">
        <v>0</v>
      </c>
      <c r="C14" s="306">
        <v>0</v>
      </c>
      <c r="D14" s="306">
        <v>0</v>
      </c>
      <c r="E14" s="306">
        <v>0</v>
      </c>
      <c r="F14" s="305"/>
      <c r="G14" s="304"/>
    </row>
  </sheetData>
  <mergeCells count="3">
    <mergeCell ref="A1:G1"/>
    <mergeCell ref="A2:G2"/>
    <mergeCell ref="A4:G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29" sqref="F29"/>
    </sheetView>
  </sheetViews>
  <sheetFormatPr defaultRowHeight="12.5" x14ac:dyDescent="0.25"/>
  <cols>
    <col min="1" max="1" width="43.1796875" customWidth="1"/>
    <col min="2" max="2" width="12.453125" customWidth="1"/>
    <col min="3" max="4" width="13.81640625" customWidth="1"/>
    <col min="5" max="5" width="15.81640625" customWidth="1"/>
    <col min="6" max="6" width="10.1796875" customWidth="1"/>
  </cols>
  <sheetData>
    <row r="1" spans="1:7" ht="34.5" customHeight="1" x14ac:dyDescent="0.25">
      <c r="A1" s="481" t="s">
        <v>288</v>
      </c>
      <c r="B1" s="481"/>
      <c r="C1" s="481"/>
      <c r="D1" s="481"/>
      <c r="E1" s="481"/>
      <c r="F1" s="481"/>
      <c r="G1" s="481"/>
    </row>
    <row r="2" spans="1:7" ht="15.5" x14ac:dyDescent="0.25">
      <c r="A2" s="482" t="s">
        <v>6</v>
      </c>
      <c r="B2" s="482"/>
      <c r="C2" s="482"/>
      <c r="D2" s="482"/>
      <c r="E2" s="482"/>
      <c r="F2" s="483"/>
      <c r="G2" s="483"/>
    </row>
    <row r="3" spans="1:7" ht="15.5" x14ac:dyDescent="0.25">
      <c r="A3" s="324"/>
      <c r="B3" s="324"/>
      <c r="C3" s="324"/>
      <c r="D3" s="412"/>
      <c r="E3" s="324"/>
      <c r="F3" s="323"/>
      <c r="G3" s="323"/>
    </row>
    <row r="4" spans="1:7" ht="15.5" x14ac:dyDescent="0.35">
      <c r="A4" s="482" t="s">
        <v>268</v>
      </c>
      <c r="B4" s="484"/>
      <c r="C4" s="484"/>
      <c r="D4" s="484"/>
      <c r="E4" s="484"/>
      <c r="F4" s="484"/>
      <c r="G4" s="484"/>
    </row>
    <row r="5" spans="1:7" ht="43.5" customHeight="1" x14ac:dyDescent="0.25">
      <c r="A5" s="322" t="s">
        <v>10</v>
      </c>
      <c r="B5" s="321" t="s">
        <v>272</v>
      </c>
      <c r="C5" s="320" t="s">
        <v>280</v>
      </c>
      <c r="D5" s="320" t="s">
        <v>291</v>
      </c>
      <c r="E5" s="320" t="s">
        <v>290</v>
      </c>
      <c r="F5" s="319" t="s">
        <v>48</v>
      </c>
      <c r="G5" s="322" t="s">
        <v>48</v>
      </c>
    </row>
    <row r="6" spans="1:7" x14ac:dyDescent="0.25">
      <c r="A6" s="318">
        <v>1</v>
      </c>
      <c r="B6" s="318">
        <v>2</v>
      </c>
      <c r="C6" s="318">
        <v>3</v>
      </c>
      <c r="D6" s="318">
        <v>4</v>
      </c>
      <c r="E6" s="318">
        <v>5</v>
      </c>
      <c r="F6" s="317" t="s">
        <v>283</v>
      </c>
      <c r="G6" s="317" t="s">
        <v>284</v>
      </c>
    </row>
    <row r="7" spans="1:7" ht="25.5" customHeight="1" x14ac:dyDescent="0.25">
      <c r="A7" s="329" t="s">
        <v>267</v>
      </c>
      <c r="B7" s="312">
        <v>0</v>
      </c>
      <c r="C7" s="312">
        <v>0</v>
      </c>
      <c r="D7" s="312">
        <v>0</v>
      </c>
      <c r="E7" s="312">
        <v>0</v>
      </c>
      <c r="F7" s="312"/>
      <c r="G7" s="312"/>
    </row>
    <row r="8" spans="1:7" ht="25.5" customHeight="1" x14ac:dyDescent="0.25">
      <c r="A8" s="329" t="s">
        <v>266</v>
      </c>
      <c r="B8" s="312">
        <v>0</v>
      </c>
      <c r="C8" s="312">
        <v>0</v>
      </c>
      <c r="D8" s="312">
        <v>0</v>
      </c>
      <c r="E8" s="312">
        <v>0</v>
      </c>
      <c r="F8" s="312"/>
      <c r="G8" s="312"/>
    </row>
    <row r="9" spans="1:7" ht="25.5" customHeight="1" x14ac:dyDescent="0.25">
      <c r="A9" s="328" t="s">
        <v>265</v>
      </c>
      <c r="B9" s="313">
        <v>0</v>
      </c>
      <c r="C9" s="314">
        <v>0</v>
      </c>
      <c r="D9" s="314">
        <v>0</v>
      </c>
      <c r="E9" s="313">
        <v>0</v>
      </c>
      <c r="F9" s="313"/>
      <c r="G9" s="312"/>
    </row>
    <row r="10" spans="1:7" ht="25.5" customHeight="1" x14ac:dyDescent="0.25">
      <c r="A10" s="328" t="s">
        <v>264</v>
      </c>
      <c r="B10" s="313">
        <v>0</v>
      </c>
      <c r="C10" s="314">
        <v>0</v>
      </c>
      <c r="D10" s="314">
        <v>0</v>
      </c>
      <c r="E10" s="313">
        <v>0</v>
      </c>
      <c r="F10" s="313"/>
      <c r="G10" s="312"/>
    </row>
    <row r="11" spans="1:7" ht="25.5" customHeight="1" x14ac:dyDescent="0.25">
      <c r="A11" s="327" t="s">
        <v>263</v>
      </c>
      <c r="B11" s="309">
        <v>0</v>
      </c>
      <c r="C11" s="309">
        <f>C12+C17+C49+C53+C56</f>
        <v>0</v>
      </c>
      <c r="D11" s="309">
        <f>D12+D17+D49+D53+D56</f>
        <v>0</v>
      </c>
      <c r="E11" s="309">
        <v>0</v>
      </c>
      <c r="F11" s="309"/>
      <c r="G11" s="309"/>
    </row>
    <row r="12" spans="1:7" ht="25.5" customHeight="1" x14ac:dyDescent="0.25">
      <c r="A12" s="326" t="s">
        <v>104</v>
      </c>
      <c r="B12" s="325">
        <v>0</v>
      </c>
      <c r="C12" s="325">
        <v>0</v>
      </c>
      <c r="D12" s="325">
        <v>0</v>
      </c>
      <c r="E12" s="325">
        <v>0</v>
      </c>
      <c r="F12" s="325"/>
      <c r="G12" s="325"/>
    </row>
  </sheetData>
  <mergeCells count="3">
    <mergeCell ref="A1:G1"/>
    <mergeCell ref="A2:G2"/>
    <mergeCell ref="A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6"/>
  <sheetViews>
    <sheetView topLeftCell="A166" zoomScaleNormal="100" workbookViewId="0">
      <selection activeCell="A184" sqref="A184:XFD184"/>
    </sheetView>
  </sheetViews>
  <sheetFormatPr defaultColWidth="8.81640625" defaultRowHeight="9" x14ac:dyDescent="0.2"/>
  <cols>
    <col min="1" max="1" width="68.26953125" style="330" customWidth="1"/>
    <col min="2" max="2" width="15.453125" style="330" customWidth="1"/>
    <col min="3" max="3" width="16.90625" style="330" customWidth="1"/>
    <col min="4" max="4" width="14.81640625" style="330" customWidth="1"/>
    <col min="5" max="5" width="10.26953125" style="330" customWidth="1"/>
    <col min="6" max="7" width="8.81640625" style="330"/>
    <col min="8" max="8" width="14.54296875" style="330" customWidth="1"/>
    <col min="9" max="16384" width="8.81640625" style="330"/>
  </cols>
  <sheetData>
    <row r="1" spans="1:6" ht="20.25" customHeight="1" x14ac:dyDescent="0.2">
      <c r="A1" s="493" t="s">
        <v>302</v>
      </c>
      <c r="B1" s="493"/>
      <c r="C1" s="493"/>
      <c r="D1" s="493"/>
      <c r="E1" s="493"/>
      <c r="F1" s="392"/>
    </row>
    <row r="2" spans="1:6" ht="15" customHeight="1" x14ac:dyDescent="0.2">
      <c r="A2" s="493"/>
      <c r="B2" s="493"/>
      <c r="C2" s="493"/>
      <c r="D2" s="493"/>
      <c r="E2" s="493"/>
    </row>
    <row r="3" spans="1:6" ht="10.5" customHeight="1" x14ac:dyDescent="0.2">
      <c r="A3" s="493"/>
      <c r="B3" s="493"/>
      <c r="C3" s="493"/>
      <c r="D3" s="493"/>
      <c r="E3" s="493"/>
    </row>
    <row r="4" spans="1:6" ht="42" customHeight="1" x14ac:dyDescent="0.2">
      <c r="A4" s="494"/>
      <c r="B4" s="494"/>
      <c r="C4" s="494"/>
      <c r="D4" s="494"/>
      <c r="E4" s="494"/>
    </row>
    <row r="5" spans="1:6" ht="13.5" hidden="1" x14ac:dyDescent="0.25">
      <c r="A5" s="391"/>
      <c r="B5" s="391"/>
      <c r="C5" s="391"/>
      <c r="D5" s="391"/>
      <c r="E5" s="391"/>
      <c r="F5" s="390"/>
    </row>
    <row r="6" spans="1:6" ht="20" hidden="1" x14ac:dyDescent="0.2">
      <c r="A6" s="485"/>
      <c r="B6" s="485"/>
      <c r="C6" s="485"/>
      <c r="D6" s="485"/>
      <c r="E6" s="485"/>
      <c r="F6" s="389"/>
    </row>
    <row r="7" spans="1:6" ht="17.5" hidden="1" x14ac:dyDescent="0.2">
      <c r="A7" s="342"/>
      <c r="B7" s="342"/>
      <c r="C7" s="342"/>
      <c r="D7" s="342"/>
      <c r="E7" s="342"/>
      <c r="F7" s="342"/>
    </row>
    <row r="8" spans="1:6" ht="10.5" hidden="1" customHeight="1" x14ac:dyDescent="0.2">
      <c r="A8" s="486"/>
      <c r="B8" s="487"/>
      <c r="C8" s="421"/>
      <c r="D8" s="487"/>
      <c r="E8" s="488"/>
      <c r="F8" s="487"/>
    </row>
    <row r="9" spans="1:6" ht="48" hidden="1" customHeight="1" x14ac:dyDescent="0.2">
      <c r="A9" s="486"/>
      <c r="B9" s="487"/>
      <c r="C9" s="421"/>
      <c r="D9" s="487"/>
      <c r="E9" s="488"/>
      <c r="F9" s="487"/>
    </row>
    <row r="10" spans="1:6" ht="11.5" hidden="1" x14ac:dyDescent="0.2">
      <c r="A10" s="341"/>
      <c r="B10" s="340"/>
      <c r="C10" s="340"/>
      <c r="D10" s="339"/>
      <c r="E10" s="339"/>
      <c r="F10" s="339"/>
    </row>
    <row r="11" spans="1:6" ht="15.5" hidden="1" x14ac:dyDescent="0.2">
      <c r="A11" s="338"/>
      <c r="B11" s="336"/>
      <c r="C11" s="336"/>
      <c r="D11" s="256"/>
      <c r="E11" s="336"/>
      <c r="F11" s="388"/>
    </row>
    <row r="12" spans="1:6" ht="14.5" hidden="1" x14ac:dyDescent="0.2">
      <c r="A12" s="338"/>
      <c r="B12" s="336"/>
      <c r="C12" s="336"/>
      <c r="D12" s="336"/>
      <c r="E12" s="336"/>
      <c r="F12" s="388"/>
    </row>
    <row r="13" spans="1:6" ht="14.5" hidden="1" x14ac:dyDescent="0.2">
      <c r="A13" s="338"/>
      <c r="B13" s="336"/>
      <c r="C13" s="336"/>
      <c r="D13" s="336"/>
      <c r="E13" s="336"/>
      <c r="F13" s="388"/>
    </row>
    <row r="14" spans="1:6" ht="14.5" hidden="1" x14ac:dyDescent="0.2">
      <c r="A14" s="338"/>
      <c r="B14" s="336"/>
      <c r="C14" s="336"/>
      <c r="D14" s="336"/>
      <c r="E14" s="336"/>
      <c r="F14" s="388"/>
    </row>
    <row r="15" spans="1:6" ht="14.5" hidden="1" x14ac:dyDescent="0.2">
      <c r="A15" s="338"/>
      <c r="B15" s="336"/>
      <c r="C15" s="336"/>
      <c r="D15" s="336"/>
      <c r="E15" s="336"/>
      <c r="F15" s="388"/>
    </row>
    <row r="16" spans="1:6" ht="14" hidden="1" x14ac:dyDescent="0.2">
      <c r="A16" s="334"/>
      <c r="B16" s="333"/>
      <c r="C16" s="333"/>
      <c r="D16" s="333"/>
      <c r="E16" s="333"/>
      <c r="F16" s="387"/>
    </row>
    <row r="17" spans="1:6" hidden="1" x14ac:dyDescent="0.2">
      <c r="A17" s="367"/>
      <c r="B17" s="367"/>
      <c r="C17" s="367"/>
      <c r="D17" s="367"/>
      <c r="E17" s="367"/>
    </row>
    <row r="18" spans="1:6" hidden="1" x14ac:dyDescent="0.2">
      <c r="A18" s="367"/>
      <c r="B18" s="367"/>
      <c r="C18" s="367"/>
      <c r="D18" s="367"/>
      <c r="E18" s="367"/>
    </row>
    <row r="19" spans="1:6" ht="20" hidden="1" x14ac:dyDescent="0.2">
      <c r="A19" s="489"/>
      <c r="B19" s="489"/>
      <c r="C19" s="489"/>
      <c r="D19" s="489"/>
      <c r="E19" s="489"/>
    </row>
    <row r="20" spans="1:6" ht="14" hidden="1" x14ac:dyDescent="0.2">
      <c r="A20" s="386"/>
      <c r="B20" s="385"/>
      <c r="C20" s="385"/>
      <c r="D20" s="384"/>
      <c r="E20" s="384"/>
      <c r="F20" s="383"/>
    </row>
    <row r="21" spans="1:6" ht="10.5" hidden="1" customHeight="1" x14ac:dyDescent="0.2">
      <c r="A21" s="490"/>
      <c r="B21" s="491"/>
      <c r="C21" s="422"/>
      <c r="D21" s="491"/>
      <c r="E21" s="492"/>
      <c r="F21" s="491"/>
    </row>
    <row r="22" spans="1:6" ht="33" hidden="1" customHeight="1" x14ac:dyDescent="0.2">
      <c r="A22" s="490"/>
      <c r="B22" s="491"/>
      <c r="C22" s="422"/>
      <c r="D22" s="491"/>
      <c r="E22" s="492"/>
      <c r="F22" s="491"/>
    </row>
    <row r="23" spans="1:6" ht="11.5" hidden="1" x14ac:dyDescent="0.2">
      <c r="A23" s="382"/>
      <c r="B23" s="381"/>
      <c r="C23" s="381"/>
      <c r="D23" s="369"/>
      <c r="E23" s="369"/>
      <c r="F23" s="369"/>
    </row>
    <row r="24" spans="1:6" ht="14" hidden="1" x14ac:dyDescent="0.2">
      <c r="A24" s="380"/>
      <c r="B24" s="379"/>
      <c r="C24" s="379"/>
      <c r="D24" s="378"/>
      <c r="E24" s="377"/>
      <c r="F24" s="369"/>
    </row>
    <row r="25" spans="1:6" ht="14" hidden="1" x14ac:dyDescent="0.2">
      <c r="A25" s="380"/>
      <c r="B25" s="379"/>
      <c r="C25" s="379"/>
      <c r="D25" s="378"/>
      <c r="E25" s="377"/>
      <c r="F25" s="369"/>
    </row>
    <row r="26" spans="1:6" ht="14" hidden="1" x14ac:dyDescent="0.2">
      <c r="A26" s="376"/>
      <c r="B26" s="375"/>
      <c r="C26" s="375"/>
      <c r="D26" s="375"/>
      <c r="E26" s="372"/>
      <c r="F26" s="368"/>
    </row>
    <row r="27" spans="1:6" ht="14" hidden="1" x14ac:dyDescent="0.2">
      <c r="A27" s="374"/>
      <c r="B27" s="373"/>
      <c r="C27" s="373"/>
      <c r="D27" s="373"/>
      <c r="E27" s="372"/>
      <c r="F27" s="368"/>
    </row>
    <row r="28" spans="1:6" ht="15" hidden="1" customHeight="1" x14ac:dyDescent="0.2">
      <c r="A28" s="371"/>
      <c r="B28" s="370"/>
      <c r="C28" s="370"/>
      <c r="D28" s="370"/>
      <c r="E28" s="369"/>
      <c r="F28" s="368"/>
    </row>
    <row r="29" spans="1:6" ht="11.5" hidden="1" x14ac:dyDescent="0.2">
      <c r="E29" s="339"/>
      <c r="F29" s="367"/>
    </row>
    <row r="30" spans="1:6" hidden="1" x14ac:dyDescent="0.2">
      <c r="F30" s="367"/>
    </row>
    <row r="32" spans="1:6" ht="41.25" customHeight="1" x14ac:dyDescent="0.2">
      <c r="A32" s="425" t="s">
        <v>10</v>
      </c>
      <c r="B32" s="426" t="s">
        <v>280</v>
      </c>
      <c r="C32" s="426" t="s">
        <v>291</v>
      </c>
      <c r="D32" s="426" t="s">
        <v>287</v>
      </c>
      <c r="E32" s="427" t="s">
        <v>216</v>
      </c>
    </row>
    <row r="33" spans="1:5" ht="12" customHeight="1" x14ac:dyDescent="0.2">
      <c r="A33" s="428">
        <v>1</v>
      </c>
      <c r="B33" s="429">
        <v>2</v>
      </c>
      <c r="C33" s="429">
        <v>3</v>
      </c>
      <c r="D33" s="429">
        <v>4</v>
      </c>
      <c r="E33" s="430" t="s">
        <v>301</v>
      </c>
    </row>
    <row r="34" spans="1:5" ht="12" customHeight="1" x14ac:dyDescent="0.3">
      <c r="A34" s="431" t="s">
        <v>304</v>
      </c>
      <c r="B34" s="429"/>
      <c r="C34" s="429"/>
      <c r="D34" s="429"/>
      <c r="E34" s="430"/>
    </row>
    <row r="35" spans="1:5" ht="12" customHeight="1" x14ac:dyDescent="0.3">
      <c r="A35" s="431" t="s">
        <v>303</v>
      </c>
      <c r="B35" s="432">
        <f>SUM(B36:B40)</f>
        <v>3280175.67</v>
      </c>
      <c r="C35" s="432">
        <f>SUM(C36:C40)</f>
        <v>3280175.67</v>
      </c>
      <c r="D35" s="432">
        <f>SUM(D36:D40)</f>
        <v>3195329.3600000003</v>
      </c>
      <c r="E35" s="433">
        <f>D35/C35*100</f>
        <v>97.413360791131055</v>
      </c>
    </row>
    <row r="36" spans="1:5" ht="12" customHeight="1" x14ac:dyDescent="0.25">
      <c r="A36" s="423" t="s">
        <v>305</v>
      </c>
      <c r="B36" s="424">
        <v>14879.05</v>
      </c>
      <c r="C36" s="424">
        <v>14879.05</v>
      </c>
      <c r="D36" s="424">
        <v>14879.05</v>
      </c>
      <c r="E36" s="434">
        <f t="shared" ref="E36:E39" si="0">D36/C36*100</f>
        <v>100</v>
      </c>
    </row>
    <row r="37" spans="1:5" ht="12" customHeight="1" x14ac:dyDescent="0.25">
      <c r="A37" s="423" t="s">
        <v>306</v>
      </c>
      <c r="B37" s="424">
        <v>6500.7</v>
      </c>
      <c r="C37" s="424">
        <v>6500.7</v>
      </c>
      <c r="D37" s="424">
        <v>3513.2</v>
      </c>
      <c r="E37" s="434">
        <f t="shared" si="0"/>
        <v>54.043410709615891</v>
      </c>
    </row>
    <row r="38" spans="1:5" ht="12" customHeight="1" x14ac:dyDescent="0.25">
      <c r="A38" s="423" t="s">
        <v>307</v>
      </c>
      <c r="B38" s="424">
        <v>328801.09000000003</v>
      </c>
      <c r="C38" s="424">
        <v>328801.09000000003</v>
      </c>
      <c r="D38" s="424">
        <v>296146.90999999997</v>
      </c>
      <c r="E38" s="434">
        <f t="shared" si="0"/>
        <v>90.068712971724025</v>
      </c>
    </row>
    <row r="39" spans="1:5" ht="12" customHeight="1" x14ac:dyDescent="0.25">
      <c r="A39" s="423" t="s">
        <v>308</v>
      </c>
      <c r="B39" s="424">
        <v>2929564.83</v>
      </c>
      <c r="C39" s="424">
        <v>2929564.83</v>
      </c>
      <c r="D39" s="424">
        <v>2880790.2</v>
      </c>
      <c r="E39" s="434">
        <f t="shared" si="0"/>
        <v>98.335089583936607</v>
      </c>
    </row>
    <row r="40" spans="1:5" ht="12" customHeight="1" x14ac:dyDescent="0.25">
      <c r="A40" s="423" t="s">
        <v>309</v>
      </c>
      <c r="B40" s="424">
        <v>430</v>
      </c>
      <c r="C40" s="424">
        <v>430</v>
      </c>
      <c r="D40" s="424">
        <v>0</v>
      </c>
      <c r="E40" s="434" t="s">
        <v>223</v>
      </c>
    </row>
    <row r="41" spans="1:5" ht="15" customHeight="1" x14ac:dyDescent="0.3">
      <c r="A41" s="366" t="s">
        <v>110</v>
      </c>
      <c r="B41" s="365">
        <f>B42+B49+B179+B227</f>
        <v>3280175.6699999995</v>
      </c>
      <c r="C41" s="365">
        <f>C42+C49+C179+C227</f>
        <v>3280175.6699999995</v>
      </c>
      <c r="D41" s="365">
        <f>D42+D49+D179+D227</f>
        <v>3195329.3599999994</v>
      </c>
      <c r="E41" s="364">
        <f t="shared" ref="E41:E46" si="1">D41/B41*100</f>
        <v>97.413360791131041</v>
      </c>
    </row>
    <row r="42" spans="1:5" ht="26" x14ac:dyDescent="0.3">
      <c r="A42" s="81" t="s">
        <v>179</v>
      </c>
      <c r="B42" s="106">
        <v>1400</v>
      </c>
      <c r="C42" s="106">
        <v>1400</v>
      </c>
      <c r="D42" s="106">
        <f>D43</f>
        <v>1400</v>
      </c>
      <c r="E42" s="363">
        <f t="shared" si="1"/>
        <v>100</v>
      </c>
    </row>
    <row r="43" spans="1:5" ht="13" x14ac:dyDescent="0.3">
      <c r="A43" s="99" t="s">
        <v>111</v>
      </c>
      <c r="B43" s="100">
        <v>1400</v>
      </c>
      <c r="C43" s="100">
        <v>1400</v>
      </c>
      <c r="D43" s="100">
        <f>D44</f>
        <v>1400</v>
      </c>
      <c r="E43" s="362">
        <f t="shared" si="1"/>
        <v>100</v>
      </c>
    </row>
    <row r="44" spans="1:5" ht="13" x14ac:dyDescent="0.3">
      <c r="A44" s="83" t="s">
        <v>104</v>
      </c>
      <c r="B44" s="84">
        <v>1400</v>
      </c>
      <c r="C44" s="84">
        <v>1400</v>
      </c>
      <c r="D44" s="84">
        <f>D45</f>
        <v>1400</v>
      </c>
      <c r="E44" s="344">
        <f t="shared" si="1"/>
        <v>100</v>
      </c>
    </row>
    <row r="45" spans="1:5" ht="13" x14ac:dyDescent="0.3">
      <c r="A45" s="85" t="s">
        <v>112</v>
      </c>
      <c r="B45" s="88">
        <v>1400</v>
      </c>
      <c r="C45" s="88">
        <v>1400</v>
      </c>
      <c r="D45" s="88">
        <v>1400</v>
      </c>
      <c r="E45" s="346">
        <f t="shared" si="1"/>
        <v>100</v>
      </c>
    </row>
    <row r="46" spans="1:5" ht="13" x14ac:dyDescent="0.3">
      <c r="A46" s="93" t="s">
        <v>113</v>
      </c>
      <c r="B46" s="88">
        <v>1400</v>
      </c>
      <c r="C46" s="88">
        <v>1400</v>
      </c>
      <c r="D46" s="88">
        <v>1400</v>
      </c>
      <c r="E46" s="346">
        <f t="shared" si="1"/>
        <v>100</v>
      </c>
    </row>
    <row r="47" spans="1:5" ht="12" customHeight="1" x14ac:dyDescent="0.25">
      <c r="A47" s="87" t="s">
        <v>123</v>
      </c>
      <c r="B47" s="86"/>
      <c r="C47" s="86"/>
      <c r="D47" s="86">
        <v>1400</v>
      </c>
      <c r="E47" s="347"/>
    </row>
    <row r="48" spans="1:5" ht="12" customHeight="1" x14ac:dyDescent="0.25">
      <c r="A48" s="87" t="s">
        <v>124</v>
      </c>
      <c r="B48" s="86"/>
      <c r="C48" s="86"/>
      <c r="D48" s="86">
        <v>1400</v>
      </c>
      <c r="E48" s="347"/>
    </row>
    <row r="49" spans="1:5" ht="26" x14ac:dyDescent="0.3">
      <c r="A49" s="81" t="s">
        <v>180</v>
      </c>
      <c r="B49" s="105">
        <f>B50</f>
        <v>3199623.6099999994</v>
      </c>
      <c r="C49" s="105">
        <f>C50</f>
        <v>3199623.6099999994</v>
      </c>
      <c r="D49" s="105">
        <f>D50</f>
        <v>3122532.7399999998</v>
      </c>
      <c r="E49" s="357">
        <f t="shared" ref="E49:E54" si="2">D49/B49*100</f>
        <v>97.590626917520467</v>
      </c>
    </row>
    <row r="50" spans="1:5" ht="13" x14ac:dyDescent="0.3">
      <c r="A50" s="99" t="s">
        <v>114</v>
      </c>
      <c r="B50" s="100">
        <f>B51+B64+B111+B131+B140+B174</f>
        <v>3199623.6099999994</v>
      </c>
      <c r="C50" s="100">
        <f>C51+C64+C111+C131+C140+C174</f>
        <v>3199623.6099999994</v>
      </c>
      <c r="D50" s="100">
        <f>D51+D64+D111+D131+D140+D174</f>
        <v>3122532.7399999998</v>
      </c>
      <c r="E50" s="349">
        <f t="shared" si="2"/>
        <v>97.590626917520467</v>
      </c>
    </row>
    <row r="51" spans="1:5" ht="13" x14ac:dyDescent="0.3">
      <c r="A51" s="83" t="s">
        <v>105</v>
      </c>
      <c r="B51" s="84">
        <f>B52</f>
        <v>6167</v>
      </c>
      <c r="C51" s="84">
        <f>C52</f>
        <v>6167</v>
      </c>
      <c r="D51" s="84">
        <f>D52</f>
        <v>2275.06</v>
      </c>
      <c r="E51" s="344">
        <f t="shared" si="2"/>
        <v>36.890870763742498</v>
      </c>
    </row>
    <row r="52" spans="1:5" ht="13" x14ac:dyDescent="0.3">
      <c r="A52" s="85" t="s">
        <v>112</v>
      </c>
      <c r="B52" s="88">
        <f>B53+B54+B61</f>
        <v>6167</v>
      </c>
      <c r="C52" s="88">
        <f>C53+C54+C61</f>
        <v>6167</v>
      </c>
      <c r="D52" s="88">
        <f>D53+D54+D61</f>
        <v>2275.06</v>
      </c>
      <c r="E52" s="346">
        <f t="shared" si="2"/>
        <v>36.890870763742498</v>
      </c>
    </row>
    <row r="53" spans="1:5" ht="13" x14ac:dyDescent="0.3">
      <c r="A53" s="93" t="s">
        <v>115</v>
      </c>
      <c r="B53" s="88">
        <v>154</v>
      </c>
      <c r="C53" s="88">
        <v>154</v>
      </c>
      <c r="D53" s="88">
        <v>0</v>
      </c>
      <c r="E53" s="346">
        <f t="shared" si="2"/>
        <v>0</v>
      </c>
    </row>
    <row r="54" spans="1:5" ht="13" x14ac:dyDescent="0.3">
      <c r="A54" s="93" t="s">
        <v>113</v>
      </c>
      <c r="B54" s="88">
        <v>6000</v>
      </c>
      <c r="C54" s="88">
        <v>6000</v>
      </c>
      <c r="D54" s="88">
        <f>D55+D58</f>
        <v>2273.06</v>
      </c>
      <c r="E54" s="346">
        <f t="shared" si="2"/>
        <v>37.884333333333331</v>
      </c>
    </row>
    <row r="55" spans="1:5" ht="13" x14ac:dyDescent="0.3">
      <c r="A55" s="172" t="s">
        <v>135</v>
      </c>
      <c r="B55" s="173"/>
      <c r="C55" s="173"/>
      <c r="D55" s="174">
        <f>D56+D57</f>
        <v>1613</v>
      </c>
      <c r="E55" s="361"/>
    </row>
    <row r="56" spans="1:5" ht="13" x14ac:dyDescent="0.3">
      <c r="A56" s="91" t="s">
        <v>161</v>
      </c>
      <c r="B56" s="92"/>
      <c r="C56" s="92"/>
      <c r="D56" s="92">
        <v>253.83</v>
      </c>
      <c r="E56" s="345"/>
    </row>
    <row r="57" spans="1:5" ht="13" x14ac:dyDescent="0.3">
      <c r="A57" s="91" t="s">
        <v>138</v>
      </c>
      <c r="B57" s="92"/>
      <c r="C57" s="92"/>
      <c r="D57" s="92">
        <v>1359.17</v>
      </c>
      <c r="E57" s="345"/>
    </row>
    <row r="58" spans="1:5" ht="13" x14ac:dyDescent="0.3">
      <c r="A58" s="172" t="s">
        <v>123</v>
      </c>
      <c r="B58" s="173"/>
      <c r="C58" s="173"/>
      <c r="D58" s="174">
        <f>D59+D60</f>
        <v>660.06</v>
      </c>
      <c r="E58" s="361"/>
    </row>
    <row r="59" spans="1:5" ht="13" x14ac:dyDescent="0.3">
      <c r="A59" s="91" t="s">
        <v>141</v>
      </c>
      <c r="B59" s="92"/>
      <c r="C59" s="92"/>
      <c r="D59" s="92">
        <v>605.05999999999995</v>
      </c>
      <c r="E59" s="345"/>
    </row>
    <row r="60" spans="1:5" ht="13" x14ac:dyDescent="0.3">
      <c r="A60" s="87" t="s">
        <v>142</v>
      </c>
      <c r="B60" s="86"/>
      <c r="C60" s="86"/>
      <c r="D60" s="86">
        <v>55</v>
      </c>
      <c r="E60" s="346"/>
    </row>
    <row r="61" spans="1:5" ht="13" x14ac:dyDescent="0.3">
      <c r="A61" s="93" t="s">
        <v>116</v>
      </c>
      <c r="B61" s="88">
        <v>13</v>
      </c>
      <c r="C61" s="88">
        <v>13</v>
      </c>
      <c r="D61" s="88">
        <f>D62</f>
        <v>2</v>
      </c>
      <c r="E61" s="346">
        <f>D61/B61*100</f>
        <v>15.384615384615385</v>
      </c>
    </row>
    <row r="62" spans="1:5" ht="13" x14ac:dyDescent="0.3">
      <c r="A62" s="102" t="s">
        <v>125</v>
      </c>
      <c r="B62" s="84"/>
      <c r="C62" s="84"/>
      <c r="D62" s="84">
        <f>D63</f>
        <v>2</v>
      </c>
      <c r="E62" s="344"/>
    </row>
    <row r="63" spans="1:5" ht="13" x14ac:dyDescent="0.3">
      <c r="A63" s="87" t="s">
        <v>126</v>
      </c>
      <c r="B63" s="86"/>
      <c r="C63" s="86"/>
      <c r="D63" s="86">
        <v>2</v>
      </c>
      <c r="E63" s="346"/>
    </row>
    <row r="64" spans="1:5" ht="13" x14ac:dyDescent="0.3">
      <c r="A64" s="83" t="s">
        <v>106</v>
      </c>
      <c r="B64" s="84">
        <f>B65</f>
        <v>158430</v>
      </c>
      <c r="C64" s="84">
        <f>C65</f>
        <v>158430</v>
      </c>
      <c r="D64" s="84">
        <f>D65</f>
        <v>131491.29</v>
      </c>
      <c r="E64" s="344">
        <f>D64/B64*100</f>
        <v>82.996459003976526</v>
      </c>
    </row>
    <row r="65" spans="1:8" ht="13" x14ac:dyDescent="0.3">
      <c r="A65" s="85" t="s">
        <v>112</v>
      </c>
      <c r="B65" s="88">
        <f>B66+B71+B101+B104+B108</f>
        <v>158430</v>
      </c>
      <c r="C65" s="88">
        <f>C66+C71+C101+C104+C108</f>
        <v>158430</v>
      </c>
      <c r="D65" s="88">
        <f>D66+D71+D101+D104+D108</f>
        <v>131491.29</v>
      </c>
      <c r="E65" s="346">
        <f>D65/B65*100</f>
        <v>82.996459003976526</v>
      </c>
    </row>
    <row r="66" spans="1:8" ht="13" x14ac:dyDescent="0.3">
      <c r="A66" s="96" t="s">
        <v>115</v>
      </c>
      <c r="B66" s="90">
        <v>2538.4</v>
      </c>
      <c r="C66" s="90">
        <v>2538.4</v>
      </c>
      <c r="D66" s="90">
        <f>D67+D69</f>
        <v>2273.6800000000003</v>
      </c>
      <c r="E66" s="346">
        <f>D66/B66*100</f>
        <v>89.571383548692097</v>
      </c>
    </row>
    <row r="67" spans="1:8" ht="13" x14ac:dyDescent="0.3">
      <c r="A67" s="102" t="s">
        <v>127</v>
      </c>
      <c r="B67" s="84"/>
      <c r="C67" s="84"/>
      <c r="D67" s="84">
        <f>D68</f>
        <v>1951.64</v>
      </c>
      <c r="E67" s="356"/>
    </row>
    <row r="68" spans="1:8" ht="12.5" x14ac:dyDescent="0.25">
      <c r="A68" s="87" t="s">
        <v>128</v>
      </c>
      <c r="B68" s="86"/>
      <c r="C68" s="86"/>
      <c r="D68" s="86">
        <v>1951.64</v>
      </c>
      <c r="E68" s="343"/>
      <c r="H68" s="331"/>
    </row>
    <row r="69" spans="1:8" ht="13" x14ac:dyDescent="0.3">
      <c r="A69" s="102" t="s">
        <v>129</v>
      </c>
      <c r="B69" s="84"/>
      <c r="C69" s="84"/>
      <c r="D69" s="84">
        <f>D70</f>
        <v>322.04000000000002</v>
      </c>
      <c r="E69" s="356"/>
    </row>
    <row r="70" spans="1:8" ht="12.5" x14ac:dyDescent="0.25">
      <c r="A70" s="87" t="s">
        <v>130</v>
      </c>
      <c r="B70" s="86"/>
      <c r="C70" s="86"/>
      <c r="D70" s="86">
        <v>322.04000000000002</v>
      </c>
      <c r="E70" s="343"/>
    </row>
    <row r="71" spans="1:8" ht="13" x14ac:dyDescent="0.3">
      <c r="A71" s="93" t="s">
        <v>113</v>
      </c>
      <c r="B71" s="88">
        <v>152602.88</v>
      </c>
      <c r="C71" s="88">
        <v>152602.88</v>
      </c>
      <c r="D71" s="88">
        <f>D72+D76+D83+D93+D95</f>
        <v>126888.43000000001</v>
      </c>
      <c r="E71" s="346">
        <f>D71/B71*100</f>
        <v>83.14943335276503</v>
      </c>
    </row>
    <row r="72" spans="1:8" ht="13" x14ac:dyDescent="0.3">
      <c r="A72" s="102" t="s">
        <v>131</v>
      </c>
      <c r="B72" s="84"/>
      <c r="C72" s="84"/>
      <c r="D72" s="84">
        <f>SUM(D73:D75)</f>
        <v>43280.299999999996</v>
      </c>
      <c r="E72" s="356"/>
    </row>
    <row r="73" spans="1:8" ht="12.5" x14ac:dyDescent="0.25">
      <c r="A73" s="87" t="s">
        <v>132</v>
      </c>
      <c r="B73" s="86"/>
      <c r="C73" s="86"/>
      <c r="D73" s="86">
        <v>37276.74</v>
      </c>
      <c r="E73" s="343"/>
    </row>
    <row r="74" spans="1:8" ht="12.5" x14ac:dyDescent="0.25">
      <c r="A74" s="87" t="s">
        <v>133</v>
      </c>
      <c r="B74" s="86"/>
      <c r="C74" s="86"/>
      <c r="D74" s="86">
        <v>5143.5600000000004</v>
      </c>
      <c r="E74" s="343"/>
    </row>
    <row r="75" spans="1:8" ht="12.5" x14ac:dyDescent="0.25">
      <c r="A75" s="87" t="s">
        <v>134</v>
      </c>
      <c r="B75" s="86"/>
      <c r="C75" s="86"/>
      <c r="D75" s="86">
        <v>860</v>
      </c>
      <c r="E75" s="343"/>
    </row>
    <row r="76" spans="1:8" ht="13" x14ac:dyDescent="0.3">
      <c r="A76" s="102" t="s">
        <v>135</v>
      </c>
      <c r="B76" s="84"/>
      <c r="C76" s="84"/>
      <c r="D76" s="84">
        <f>SUM(D77:D82)</f>
        <v>24319.84</v>
      </c>
      <c r="E76" s="356"/>
    </row>
    <row r="77" spans="1:8" ht="13" x14ac:dyDescent="0.3">
      <c r="A77" s="91" t="s">
        <v>136</v>
      </c>
      <c r="B77" s="90"/>
      <c r="C77" s="90"/>
      <c r="D77" s="86">
        <v>10412.09</v>
      </c>
      <c r="E77" s="343"/>
    </row>
    <row r="78" spans="1:8" ht="13" x14ac:dyDescent="0.3">
      <c r="A78" s="91" t="s">
        <v>137</v>
      </c>
      <c r="B78" s="90"/>
      <c r="C78" s="90"/>
      <c r="D78" s="86">
        <v>1587.52</v>
      </c>
      <c r="E78" s="343"/>
    </row>
    <row r="79" spans="1:8" ht="13" x14ac:dyDescent="0.3">
      <c r="A79" s="91" t="s">
        <v>161</v>
      </c>
      <c r="B79" s="90"/>
      <c r="C79" s="90"/>
      <c r="D79" s="86">
        <v>648.16</v>
      </c>
      <c r="E79" s="343"/>
    </row>
    <row r="80" spans="1:8" ht="13" x14ac:dyDescent="0.3">
      <c r="A80" s="91" t="s">
        <v>138</v>
      </c>
      <c r="B80" s="90"/>
      <c r="C80" s="90"/>
      <c r="D80" s="86">
        <v>6493.04</v>
      </c>
      <c r="E80" s="343"/>
    </row>
    <row r="81" spans="1:5" ht="13" x14ac:dyDescent="0.3">
      <c r="A81" s="91" t="s">
        <v>139</v>
      </c>
      <c r="B81" s="90"/>
      <c r="C81" s="90"/>
      <c r="D81" s="86">
        <v>5017.8599999999997</v>
      </c>
      <c r="E81" s="343"/>
    </row>
    <row r="82" spans="1:5" ht="12.5" x14ac:dyDescent="0.25">
      <c r="A82" s="87" t="s">
        <v>140</v>
      </c>
      <c r="B82" s="86"/>
      <c r="C82" s="86"/>
      <c r="D82" s="408">
        <v>161.16999999999999</v>
      </c>
      <c r="E82" s="343"/>
    </row>
    <row r="83" spans="1:5" ht="13" x14ac:dyDescent="0.3">
      <c r="A83" s="102" t="s">
        <v>123</v>
      </c>
      <c r="B83" s="84"/>
      <c r="C83" s="84"/>
      <c r="D83" s="84">
        <f>SUM(D84:D92)</f>
        <v>49839.770000000004</v>
      </c>
      <c r="E83" s="356"/>
    </row>
    <row r="84" spans="1:5" ht="12.5" x14ac:dyDescent="0.25">
      <c r="A84" s="91" t="s">
        <v>124</v>
      </c>
      <c r="B84" s="92"/>
      <c r="C84" s="92"/>
      <c r="D84" s="86">
        <v>5378.81</v>
      </c>
      <c r="E84" s="343"/>
    </row>
    <row r="85" spans="1:5" ht="12.5" x14ac:dyDescent="0.25">
      <c r="A85" s="91" t="s">
        <v>141</v>
      </c>
      <c r="B85" s="92"/>
      <c r="C85" s="92"/>
      <c r="D85" s="86">
        <v>7687.32</v>
      </c>
      <c r="E85" s="343"/>
    </row>
    <row r="86" spans="1:5" ht="12.5" x14ac:dyDescent="0.25">
      <c r="A86" s="91" t="s">
        <v>298</v>
      </c>
      <c r="B86" s="92"/>
      <c r="C86" s="92"/>
      <c r="D86" s="86">
        <v>760</v>
      </c>
      <c r="E86" s="343"/>
    </row>
    <row r="87" spans="1:5" ht="12.5" x14ac:dyDescent="0.25">
      <c r="A87" s="91" t="s">
        <v>142</v>
      </c>
      <c r="B87" s="92"/>
      <c r="C87" s="92"/>
      <c r="D87" s="86">
        <v>500.75</v>
      </c>
      <c r="E87" s="343"/>
    </row>
    <row r="88" spans="1:5" ht="12.5" x14ac:dyDescent="0.25">
      <c r="A88" s="91" t="s">
        <v>143</v>
      </c>
      <c r="B88" s="92"/>
      <c r="C88" s="92"/>
      <c r="D88" s="86">
        <v>4237.25</v>
      </c>
      <c r="E88" s="343"/>
    </row>
    <row r="89" spans="1:5" ht="12.5" x14ac:dyDescent="0.25">
      <c r="A89" s="91" t="s">
        <v>144</v>
      </c>
      <c r="B89" s="92"/>
      <c r="C89" s="92"/>
      <c r="D89" s="408">
        <v>0</v>
      </c>
      <c r="E89" s="343"/>
    </row>
    <row r="90" spans="1:5" ht="12.5" x14ac:dyDescent="0.25">
      <c r="A90" s="91" t="s">
        <v>145</v>
      </c>
      <c r="B90" s="92"/>
      <c r="C90" s="92"/>
      <c r="D90" s="86">
        <v>15118.22</v>
      </c>
      <c r="E90" s="343"/>
    </row>
    <row r="91" spans="1:5" ht="12.5" x14ac:dyDescent="0.25">
      <c r="A91" s="91" t="s">
        <v>146</v>
      </c>
      <c r="B91" s="92"/>
      <c r="C91" s="92"/>
      <c r="D91" s="86">
        <v>7028.01</v>
      </c>
      <c r="E91" s="343"/>
    </row>
    <row r="92" spans="1:5" ht="12.5" x14ac:dyDescent="0.25">
      <c r="A92" s="91" t="s">
        <v>147</v>
      </c>
      <c r="B92" s="92"/>
      <c r="C92" s="92"/>
      <c r="D92" s="86">
        <v>9129.41</v>
      </c>
      <c r="E92" s="343"/>
    </row>
    <row r="93" spans="1:5" ht="13" x14ac:dyDescent="0.3">
      <c r="A93" s="102" t="s">
        <v>148</v>
      </c>
      <c r="B93" s="84"/>
      <c r="C93" s="84"/>
      <c r="D93" s="84">
        <f>D94</f>
        <v>3948.72</v>
      </c>
      <c r="E93" s="356"/>
    </row>
    <row r="94" spans="1:5" ht="12.5" x14ac:dyDescent="0.25">
      <c r="A94" s="91" t="s">
        <v>149</v>
      </c>
      <c r="B94" s="92"/>
      <c r="C94" s="92"/>
      <c r="D94" s="86">
        <v>3948.72</v>
      </c>
      <c r="E94" s="343"/>
    </row>
    <row r="95" spans="1:5" ht="13" x14ac:dyDescent="0.3">
      <c r="A95" s="102" t="s">
        <v>150</v>
      </c>
      <c r="B95" s="84"/>
      <c r="C95" s="84"/>
      <c r="D95" s="84">
        <f>SUM(D96:D100)</f>
        <v>5499.8</v>
      </c>
      <c r="E95" s="356"/>
    </row>
    <row r="96" spans="1:5" ht="13" x14ac:dyDescent="0.3">
      <c r="A96" s="91" t="s">
        <v>151</v>
      </c>
      <c r="B96" s="90"/>
      <c r="C96" s="90"/>
      <c r="D96" s="86">
        <v>1124.02</v>
      </c>
      <c r="E96" s="343"/>
    </row>
    <row r="97" spans="1:5" ht="13" x14ac:dyDescent="0.3">
      <c r="A97" s="91" t="s">
        <v>152</v>
      </c>
      <c r="B97" s="90"/>
      <c r="C97" s="90"/>
      <c r="D97" s="86">
        <v>910</v>
      </c>
      <c r="E97" s="343"/>
    </row>
    <row r="98" spans="1:5" ht="13" x14ac:dyDescent="0.3">
      <c r="A98" s="91" t="s">
        <v>153</v>
      </c>
      <c r="B98" s="90"/>
      <c r="C98" s="90"/>
      <c r="D98" s="86">
        <v>617.20000000000005</v>
      </c>
      <c r="E98" s="343"/>
    </row>
    <row r="99" spans="1:5" ht="13" x14ac:dyDescent="0.3">
      <c r="A99" s="91" t="s">
        <v>154</v>
      </c>
      <c r="B99" s="90"/>
      <c r="C99" s="90"/>
      <c r="D99" s="86">
        <v>0</v>
      </c>
      <c r="E99" s="343"/>
    </row>
    <row r="100" spans="1:5" ht="13" x14ac:dyDescent="0.3">
      <c r="A100" s="91" t="s">
        <v>155</v>
      </c>
      <c r="B100" s="90"/>
      <c r="C100" s="90"/>
      <c r="D100" s="86">
        <v>2848.58</v>
      </c>
      <c r="E100" s="343"/>
    </row>
    <row r="101" spans="1:5" ht="13" x14ac:dyDescent="0.3">
      <c r="A101" s="96" t="s">
        <v>116</v>
      </c>
      <c r="B101" s="90">
        <v>2056</v>
      </c>
      <c r="C101" s="90">
        <v>2056</v>
      </c>
      <c r="D101" s="90">
        <f>D102</f>
        <v>1889.18</v>
      </c>
      <c r="E101" s="346">
        <f>D101/B101*100</f>
        <v>91.886186770428012</v>
      </c>
    </row>
    <row r="102" spans="1:5" ht="13" x14ac:dyDescent="0.3">
      <c r="A102" s="102" t="s">
        <v>125</v>
      </c>
      <c r="B102" s="84"/>
      <c r="C102" s="84"/>
      <c r="D102" s="84">
        <f>D103</f>
        <v>1889.18</v>
      </c>
      <c r="E102" s="356"/>
    </row>
    <row r="103" spans="1:5" ht="13" x14ac:dyDescent="0.3">
      <c r="A103" s="91" t="s">
        <v>156</v>
      </c>
      <c r="B103" s="90"/>
      <c r="C103" s="90"/>
      <c r="D103" s="86">
        <v>1889.18</v>
      </c>
      <c r="E103" s="343"/>
    </row>
    <row r="104" spans="1:5" ht="26" x14ac:dyDescent="0.3">
      <c r="A104" s="96" t="s">
        <v>119</v>
      </c>
      <c r="B104" s="90">
        <v>792.72</v>
      </c>
      <c r="C104" s="90">
        <v>792.72</v>
      </c>
      <c r="D104" s="90">
        <v>0</v>
      </c>
      <c r="E104" s="359" t="s">
        <v>223</v>
      </c>
    </row>
    <row r="105" spans="1:5" ht="13" x14ac:dyDescent="0.3">
      <c r="A105" s="102" t="s">
        <v>157</v>
      </c>
      <c r="B105" s="84"/>
      <c r="C105" s="84"/>
      <c r="D105" s="84">
        <v>0</v>
      </c>
      <c r="E105" s="356"/>
    </row>
    <row r="106" spans="1:5" ht="13" x14ac:dyDescent="0.3">
      <c r="A106" s="91" t="s">
        <v>158</v>
      </c>
      <c r="B106" s="90"/>
      <c r="C106" s="90"/>
      <c r="D106" s="92">
        <v>0</v>
      </c>
      <c r="E106" s="343"/>
    </row>
    <row r="107" spans="1:5" ht="13" x14ac:dyDescent="0.3">
      <c r="A107" s="91" t="s">
        <v>159</v>
      </c>
      <c r="B107" s="90"/>
      <c r="C107" s="90"/>
      <c r="D107" s="92">
        <v>0</v>
      </c>
      <c r="E107" s="343"/>
    </row>
    <row r="108" spans="1:5" ht="13" x14ac:dyDescent="0.3">
      <c r="A108" s="102" t="s">
        <v>296</v>
      </c>
      <c r="B108" s="84">
        <v>440</v>
      </c>
      <c r="C108" s="84">
        <v>440</v>
      </c>
      <c r="D108" s="84">
        <f>D109</f>
        <v>440</v>
      </c>
      <c r="E108" s="356"/>
    </row>
    <row r="109" spans="1:5" ht="13" x14ac:dyDescent="0.3">
      <c r="A109" s="91">
        <v>383</v>
      </c>
      <c r="B109" s="90"/>
      <c r="C109" s="90"/>
      <c r="D109" s="92">
        <f>D110</f>
        <v>440</v>
      </c>
      <c r="E109" s="343"/>
    </row>
    <row r="110" spans="1:5" ht="13" x14ac:dyDescent="0.3">
      <c r="A110" s="91" t="s">
        <v>297</v>
      </c>
      <c r="B110" s="90"/>
      <c r="C110" s="90"/>
      <c r="D110" s="92">
        <v>440</v>
      </c>
      <c r="E110" s="343"/>
    </row>
    <row r="111" spans="1:5" ht="13" x14ac:dyDescent="0.3">
      <c r="A111" s="83" t="s">
        <v>217</v>
      </c>
      <c r="B111" s="84">
        <f t="shared" ref="B111:D112" si="3">B112</f>
        <v>104600</v>
      </c>
      <c r="C111" s="84">
        <f t="shared" si="3"/>
        <v>104600</v>
      </c>
      <c r="D111" s="84">
        <f t="shared" si="3"/>
        <v>104600</v>
      </c>
      <c r="E111" s="344">
        <f>D111/B111*100</f>
        <v>100</v>
      </c>
    </row>
    <row r="112" spans="1:5" ht="13" x14ac:dyDescent="0.3">
      <c r="A112" s="85" t="s">
        <v>112</v>
      </c>
      <c r="B112" s="88">
        <f t="shared" si="3"/>
        <v>104600</v>
      </c>
      <c r="C112" s="88">
        <f t="shared" si="3"/>
        <v>104600</v>
      </c>
      <c r="D112" s="88">
        <f t="shared" si="3"/>
        <v>104600</v>
      </c>
      <c r="E112" s="346">
        <f>D112/B112*100</f>
        <v>100</v>
      </c>
    </row>
    <row r="113" spans="1:5" ht="13" x14ac:dyDescent="0.3">
      <c r="A113" s="93" t="s">
        <v>113</v>
      </c>
      <c r="B113" s="88">
        <v>104600</v>
      </c>
      <c r="C113" s="88">
        <v>104600</v>
      </c>
      <c r="D113" s="88">
        <f>D114+D117+D121+D129</f>
        <v>104600</v>
      </c>
      <c r="E113" s="346">
        <f>D113/B113*100</f>
        <v>100</v>
      </c>
    </row>
    <row r="114" spans="1:5" ht="13" x14ac:dyDescent="0.3">
      <c r="A114" s="102" t="s">
        <v>131</v>
      </c>
      <c r="B114" s="101"/>
      <c r="C114" s="101"/>
      <c r="D114" s="84">
        <f>SUM(D115:D116)</f>
        <v>62016.87</v>
      </c>
      <c r="E114" s="356"/>
    </row>
    <row r="115" spans="1:5" ht="12.5" x14ac:dyDescent="0.25">
      <c r="A115" s="87" t="s">
        <v>132</v>
      </c>
      <c r="B115" s="86"/>
      <c r="C115" s="86"/>
      <c r="D115" s="86">
        <v>0</v>
      </c>
      <c r="E115" s="343"/>
    </row>
    <row r="116" spans="1:5" ht="12.5" x14ac:dyDescent="0.25">
      <c r="A116" s="87" t="s">
        <v>160</v>
      </c>
      <c r="B116" s="86"/>
      <c r="C116" s="86"/>
      <c r="D116" s="86">
        <v>62016.87</v>
      </c>
      <c r="E116" s="343"/>
    </row>
    <row r="117" spans="1:5" ht="13" x14ac:dyDescent="0.3">
      <c r="A117" s="102" t="s">
        <v>135</v>
      </c>
      <c r="B117" s="101"/>
      <c r="C117" s="101"/>
      <c r="D117" s="84">
        <f>SUM(D118:D120)</f>
        <v>15641.1</v>
      </c>
      <c r="E117" s="356"/>
    </row>
    <row r="118" spans="1:5" ht="13" x14ac:dyDescent="0.3">
      <c r="A118" s="91" t="s">
        <v>136</v>
      </c>
      <c r="B118" s="90"/>
      <c r="C118" s="90"/>
      <c r="D118" s="86">
        <v>2132.7600000000002</v>
      </c>
      <c r="E118" s="343"/>
    </row>
    <row r="119" spans="1:5" ht="13" x14ac:dyDescent="0.3">
      <c r="A119" s="91" t="s">
        <v>161</v>
      </c>
      <c r="B119" s="90"/>
      <c r="C119" s="90"/>
      <c r="D119" s="86">
        <v>13345.8</v>
      </c>
      <c r="E119" s="343"/>
    </row>
    <row r="120" spans="1:5" ht="13" x14ac:dyDescent="0.3">
      <c r="A120" s="91" t="s">
        <v>138</v>
      </c>
      <c r="B120" s="90"/>
      <c r="C120" s="90"/>
      <c r="D120" s="408">
        <v>162.54</v>
      </c>
      <c r="E120" s="343"/>
    </row>
    <row r="121" spans="1:5" ht="13" x14ac:dyDescent="0.3">
      <c r="A121" s="102" t="s">
        <v>123</v>
      </c>
      <c r="B121" s="101"/>
      <c r="C121" s="101"/>
      <c r="D121" s="84">
        <f>SUM(D122:D128)</f>
        <v>26281.7</v>
      </c>
      <c r="E121" s="356"/>
    </row>
    <row r="122" spans="1:5" ht="12.5" x14ac:dyDescent="0.25">
      <c r="A122" s="91" t="s">
        <v>124</v>
      </c>
      <c r="B122" s="92"/>
      <c r="C122" s="92"/>
      <c r="D122" s="86">
        <v>1327.23</v>
      </c>
      <c r="E122" s="343"/>
    </row>
    <row r="123" spans="1:5" ht="12.5" x14ac:dyDescent="0.25">
      <c r="A123" s="91" t="s">
        <v>141</v>
      </c>
      <c r="B123" s="92"/>
      <c r="C123" s="92"/>
      <c r="D123" s="86">
        <v>8918</v>
      </c>
      <c r="E123" s="343"/>
    </row>
    <row r="124" spans="1:5" ht="12.5" x14ac:dyDescent="0.25">
      <c r="A124" s="91" t="s">
        <v>142</v>
      </c>
      <c r="B124" s="92"/>
      <c r="C124" s="92"/>
      <c r="D124" s="86">
        <v>7378.74</v>
      </c>
      <c r="E124" s="343"/>
    </row>
    <row r="125" spans="1:5" ht="12.5" x14ac:dyDescent="0.25">
      <c r="A125" s="91" t="s">
        <v>143</v>
      </c>
      <c r="B125" s="92"/>
      <c r="C125" s="92"/>
      <c r="D125" s="86">
        <v>5141.6899999999996</v>
      </c>
      <c r="E125" s="343"/>
    </row>
    <row r="126" spans="1:5" ht="12.5" x14ac:dyDescent="0.25">
      <c r="A126" s="91" t="s">
        <v>144</v>
      </c>
      <c r="B126" s="92"/>
      <c r="C126" s="92"/>
      <c r="D126" s="86">
        <v>2560</v>
      </c>
      <c r="E126" s="343"/>
    </row>
    <row r="127" spans="1:5" ht="12.5" x14ac:dyDescent="0.25">
      <c r="A127" s="91" t="s">
        <v>146</v>
      </c>
      <c r="B127" s="92"/>
      <c r="C127" s="92"/>
      <c r="D127" s="86">
        <v>0</v>
      </c>
      <c r="E127" s="343"/>
    </row>
    <row r="128" spans="1:5" ht="12.5" x14ac:dyDescent="0.25">
      <c r="A128" s="91" t="s">
        <v>147</v>
      </c>
      <c r="B128" s="92"/>
      <c r="C128" s="92"/>
      <c r="D128" s="92">
        <v>956.04</v>
      </c>
      <c r="E128" s="343"/>
    </row>
    <row r="129" spans="1:5" ht="13" x14ac:dyDescent="0.3">
      <c r="A129" s="102" t="s">
        <v>150</v>
      </c>
      <c r="B129" s="84"/>
      <c r="C129" s="84"/>
      <c r="D129" s="84">
        <f>D130</f>
        <v>660.33</v>
      </c>
      <c r="E129" s="356"/>
    </row>
    <row r="130" spans="1:5" ht="13" x14ac:dyDescent="0.3">
      <c r="A130" s="91" t="s">
        <v>162</v>
      </c>
      <c r="B130" s="90"/>
      <c r="C130" s="90"/>
      <c r="D130" s="408">
        <v>660.33</v>
      </c>
      <c r="E130" s="343"/>
    </row>
    <row r="131" spans="1:5" ht="13" x14ac:dyDescent="0.3">
      <c r="A131" s="83" t="s">
        <v>218</v>
      </c>
      <c r="B131" s="84">
        <f t="shared" ref="B131:D132" si="4">B132</f>
        <v>21171.09</v>
      </c>
      <c r="C131" s="84">
        <f t="shared" si="4"/>
        <v>21171.09</v>
      </c>
      <c r="D131" s="84">
        <f t="shared" si="4"/>
        <v>21171.09</v>
      </c>
      <c r="E131" s="344">
        <f>D131/B131*100</f>
        <v>100</v>
      </c>
    </row>
    <row r="132" spans="1:5" ht="13" x14ac:dyDescent="0.3">
      <c r="A132" s="85" t="s">
        <v>112</v>
      </c>
      <c r="B132" s="88">
        <f t="shared" si="4"/>
        <v>21171.09</v>
      </c>
      <c r="C132" s="88">
        <f t="shared" si="4"/>
        <v>21171.09</v>
      </c>
      <c r="D132" s="88">
        <f t="shared" si="4"/>
        <v>21171.09</v>
      </c>
      <c r="E132" s="346">
        <f>D132/B132*100</f>
        <v>100</v>
      </c>
    </row>
    <row r="133" spans="1:5" ht="13" x14ac:dyDescent="0.3">
      <c r="A133" s="87" t="s">
        <v>113</v>
      </c>
      <c r="B133" s="88">
        <v>21171.09</v>
      </c>
      <c r="C133" s="88">
        <v>21171.09</v>
      </c>
      <c r="D133" s="88">
        <f>D134+D136</f>
        <v>21171.09</v>
      </c>
      <c r="E133" s="346">
        <f>D133/B133*100</f>
        <v>100</v>
      </c>
    </row>
    <row r="134" spans="1:5" ht="13" x14ac:dyDescent="0.3">
      <c r="A134" s="102" t="s">
        <v>135</v>
      </c>
      <c r="B134" s="101"/>
      <c r="C134" s="101"/>
      <c r="D134" s="84">
        <f>D135</f>
        <v>1348.94</v>
      </c>
      <c r="E134" s="344"/>
    </row>
    <row r="135" spans="1:5" ht="13" x14ac:dyDescent="0.3">
      <c r="A135" s="91" t="s">
        <v>138</v>
      </c>
      <c r="B135" s="90"/>
      <c r="C135" s="90"/>
      <c r="D135" s="86">
        <v>1348.94</v>
      </c>
      <c r="E135" s="347"/>
    </row>
    <row r="136" spans="1:5" ht="13" x14ac:dyDescent="0.3">
      <c r="A136" s="102" t="s">
        <v>123</v>
      </c>
      <c r="B136" s="101"/>
      <c r="C136" s="101"/>
      <c r="D136" s="84">
        <f>SUM(D137:D139)</f>
        <v>19822.150000000001</v>
      </c>
      <c r="E136" s="344"/>
    </row>
    <row r="137" spans="1:5" ht="12.5" x14ac:dyDescent="0.25">
      <c r="A137" s="91" t="s">
        <v>141</v>
      </c>
      <c r="B137" s="92"/>
      <c r="C137" s="92"/>
      <c r="D137" s="86">
        <v>6103.89</v>
      </c>
      <c r="E137" s="347"/>
    </row>
    <row r="138" spans="1:5" ht="12.5" x14ac:dyDescent="0.25">
      <c r="A138" s="91" t="s">
        <v>143</v>
      </c>
      <c r="B138" s="92"/>
      <c r="C138" s="92"/>
      <c r="D138" s="86">
        <v>9290.61</v>
      </c>
      <c r="E138" s="347"/>
    </row>
    <row r="139" spans="1:5" ht="12.5" x14ac:dyDescent="0.25">
      <c r="A139" s="91" t="s">
        <v>145</v>
      </c>
      <c r="B139" s="92"/>
      <c r="C139" s="92"/>
      <c r="D139" s="86">
        <v>4427.6499999999996</v>
      </c>
      <c r="E139" s="347"/>
    </row>
    <row r="140" spans="1:5" ht="13" x14ac:dyDescent="0.3">
      <c r="A140" s="83" t="s">
        <v>219</v>
      </c>
      <c r="B140" s="84">
        <f>B141</f>
        <v>2908955.5199999996</v>
      </c>
      <c r="C140" s="84">
        <f>C141</f>
        <v>2908955.5199999996</v>
      </c>
      <c r="D140" s="84">
        <f>D141</f>
        <v>2862995.3</v>
      </c>
      <c r="E140" s="344">
        <f>D140/B140*100</f>
        <v>98.420043906343409</v>
      </c>
    </row>
    <row r="141" spans="1:5" ht="13" x14ac:dyDescent="0.3">
      <c r="A141" s="89" t="s">
        <v>112</v>
      </c>
      <c r="B141" s="90">
        <f>B142+B151+B171</f>
        <v>2908955.5199999996</v>
      </c>
      <c r="C141" s="90">
        <f>C142+C151+C171</f>
        <v>2908955.5199999996</v>
      </c>
      <c r="D141" s="90">
        <f>D142+D151+D171</f>
        <v>2862995.3</v>
      </c>
      <c r="E141" s="345">
        <f>D141/B141*100</f>
        <v>98.420043906343409</v>
      </c>
    </row>
    <row r="142" spans="1:5" ht="13" x14ac:dyDescent="0.3">
      <c r="A142" s="94" t="s">
        <v>115</v>
      </c>
      <c r="B142" s="95">
        <v>2860062.61</v>
      </c>
      <c r="C142" s="95">
        <v>2860062.61</v>
      </c>
      <c r="D142" s="95">
        <f>D143+D146+D148</f>
        <v>2830999.23</v>
      </c>
      <c r="E142" s="344">
        <f>D142/B142*100</f>
        <v>98.983820147909285</v>
      </c>
    </row>
    <row r="143" spans="1:5" ht="13" x14ac:dyDescent="0.3">
      <c r="A143" s="102" t="s">
        <v>127</v>
      </c>
      <c r="B143" s="84"/>
      <c r="C143" s="84"/>
      <c r="D143" s="84">
        <f>D144+D145</f>
        <v>2354717.6800000002</v>
      </c>
      <c r="E143" s="344"/>
    </row>
    <row r="144" spans="1:5" ht="13" x14ac:dyDescent="0.3">
      <c r="A144" s="91" t="s">
        <v>171</v>
      </c>
      <c r="B144" s="90"/>
      <c r="C144" s="90"/>
      <c r="D144" s="86">
        <v>2217052.14</v>
      </c>
      <c r="E144" s="347"/>
    </row>
    <row r="145" spans="1:5" ht="12.5" x14ac:dyDescent="0.25">
      <c r="A145" s="87" t="s">
        <v>128</v>
      </c>
      <c r="B145" s="86"/>
      <c r="C145" s="86"/>
      <c r="D145" s="86">
        <v>137665.54</v>
      </c>
      <c r="E145" s="347"/>
    </row>
    <row r="146" spans="1:5" ht="13" x14ac:dyDescent="0.3">
      <c r="A146" s="102" t="s">
        <v>172</v>
      </c>
      <c r="B146" s="84"/>
      <c r="C146" s="84"/>
      <c r="D146" s="84">
        <f>D147</f>
        <v>87747.78</v>
      </c>
      <c r="E146" s="344"/>
    </row>
    <row r="147" spans="1:5" ht="13" x14ac:dyDescent="0.3">
      <c r="A147" s="91" t="s">
        <v>173</v>
      </c>
      <c r="B147" s="90"/>
      <c r="C147" s="90"/>
      <c r="D147" s="86">
        <v>87747.78</v>
      </c>
      <c r="E147" s="347"/>
    </row>
    <row r="148" spans="1:5" ht="13" x14ac:dyDescent="0.3">
      <c r="A148" s="102" t="s">
        <v>129</v>
      </c>
      <c r="B148" s="84"/>
      <c r="C148" s="84"/>
      <c r="D148" s="84">
        <f>D149+D150</f>
        <v>388533.76999999996</v>
      </c>
      <c r="E148" s="344"/>
    </row>
    <row r="149" spans="1:5" ht="12" customHeight="1" x14ac:dyDescent="0.25">
      <c r="A149" s="87" t="s">
        <v>130</v>
      </c>
      <c r="B149" s="86"/>
      <c r="C149" s="86"/>
      <c r="D149" s="86">
        <v>388521.16</v>
      </c>
      <c r="E149" s="347"/>
    </row>
    <row r="150" spans="1:5" ht="12.5" x14ac:dyDescent="0.25">
      <c r="A150" s="87" t="s">
        <v>174</v>
      </c>
      <c r="B150" s="86"/>
      <c r="C150" s="86"/>
      <c r="D150" s="408">
        <v>12.61</v>
      </c>
      <c r="E150" s="347"/>
    </row>
    <row r="151" spans="1:5" ht="13" x14ac:dyDescent="0.3">
      <c r="A151" s="94" t="s">
        <v>113</v>
      </c>
      <c r="B151" s="95">
        <v>48505.36</v>
      </c>
      <c r="C151" s="95">
        <v>48505.36</v>
      </c>
      <c r="D151" s="95">
        <f>D152+D156+D160+D165+D167</f>
        <v>31608.519999999997</v>
      </c>
      <c r="E151" s="348">
        <f>D151/B151*100</f>
        <v>65.165004444869595</v>
      </c>
    </row>
    <row r="152" spans="1:5" ht="13" x14ac:dyDescent="0.3">
      <c r="A152" s="102" t="s">
        <v>131</v>
      </c>
      <c r="B152" s="84"/>
      <c r="C152" s="84"/>
      <c r="D152" s="84">
        <f>SUM(D153:D155)</f>
        <v>7385.4</v>
      </c>
      <c r="E152" s="344"/>
    </row>
    <row r="153" spans="1:5" s="331" customFormat="1" ht="13" x14ac:dyDescent="0.3">
      <c r="A153" s="91" t="s">
        <v>132</v>
      </c>
      <c r="B153" s="90"/>
      <c r="C153" s="90"/>
      <c r="D153" s="92">
        <v>0</v>
      </c>
      <c r="E153" s="343"/>
    </row>
    <row r="154" spans="1:5" s="331" customFormat="1" ht="13" x14ac:dyDescent="0.3">
      <c r="A154" s="91" t="s">
        <v>160</v>
      </c>
      <c r="B154" s="90"/>
      <c r="C154" s="90"/>
      <c r="D154" s="92">
        <v>0</v>
      </c>
      <c r="E154" s="343"/>
    </row>
    <row r="155" spans="1:5" s="331" customFormat="1" ht="13" x14ac:dyDescent="0.3">
      <c r="A155" s="91" t="s">
        <v>134</v>
      </c>
      <c r="B155" s="90"/>
      <c r="C155" s="90"/>
      <c r="D155" s="86">
        <v>7385.4</v>
      </c>
      <c r="E155" s="343"/>
    </row>
    <row r="156" spans="1:5" s="331" customFormat="1" ht="13" x14ac:dyDescent="0.3">
      <c r="A156" s="102" t="s">
        <v>135</v>
      </c>
      <c r="B156" s="84"/>
      <c r="C156" s="84"/>
      <c r="D156" s="84">
        <f>SUM(D157:D159)</f>
        <v>9039.66</v>
      </c>
      <c r="E156" s="356"/>
    </row>
    <row r="157" spans="1:5" s="331" customFormat="1" ht="13" x14ac:dyDescent="0.3">
      <c r="A157" s="91" t="s">
        <v>136</v>
      </c>
      <c r="B157" s="90"/>
      <c r="C157" s="90"/>
      <c r="D157" s="92">
        <v>1029.4000000000001</v>
      </c>
      <c r="E157" s="343"/>
    </row>
    <row r="158" spans="1:5" s="331" customFormat="1" ht="13" x14ac:dyDescent="0.3">
      <c r="A158" s="91" t="s">
        <v>161</v>
      </c>
      <c r="B158" s="90"/>
      <c r="C158" s="90"/>
      <c r="D158" s="92">
        <v>7128.26</v>
      </c>
      <c r="E158" s="343"/>
    </row>
    <row r="159" spans="1:5" s="331" customFormat="1" ht="13" x14ac:dyDescent="0.3">
      <c r="A159" s="91" t="s">
        <v>138</v>
      </c>
      <c r="B159" s="90"/>
      <c r="C159" s="90"/>
      <c r="D159" s="92">
        <v>882</v>
      </c>
      <c r="E159" s="343"/>
    </row>
    <row r="160" spans="1:5" s="331" customFormat="1" ht="13" x14ac:dyDescent="0.3">
      <c r="A160" s="102" t="s">
        <v>123</v>
      </c>
      <c r="B160" s="84"/>
      <c r="C160" s="84"/>
      <c r="D160" s="84">
        <f>SUM(D161:D164)</f>
        <v>7622.98</v>
      </c>
      <c r="E160" s="356"/>
    </row>
    <row r="161" spans="1:5" s="331" customFormat="1" ht="12.5" x14ac:dyDescent="0.25">
      <c r="A161" s="91" t="s">
        <v>124</v>
      </c>
      <c r="B161" s="92"/>
      <c r="C161" s="92"/>
      <c r="D161" s="86">
        <v>0</v>
      </c>
      <c r="E161" s="343"/>
    </row>
    <row r="162" spans="1:5" s="331" customFormat="1" ht="12.5" x14ac:dyDescent="0.25">
      <c r="A162" s="91" t="s">
        <v>142</v>
      </c>
      <c r="B162" s="92"/>
      <c r="C162" s="92"/>
      <c r="D162" s="86">
        <v>1774.32</v>
      </c>
      <c r="E162" s="343"/>
    </row>
    <row r="163" spans="1:5" s="331" customFormat="1" ht="12.5" x14ac:dyDescent="0.25">
      <c r="A163" s="91" t="s">
        <v>144</v>
      </c>
      <c r="B163" s="92"/>
      <c r="C163" s="92"/>
      <c r="D163" s="92">
        <v>0</v>
      </c>
      <c r="E163" s="343"/>
    </row>
    <row r="164" spans="1:5" s="331" customFormat="1" ht="12.5" x14ac:dyDescent="0.25">
      <c r="A164" s="91" t="s">
        <v>145</v>
      </c>
      <c r="B164" s="92"/>
      <c r="C164" s="92"/>
      <c r="D164" s="86">
        <v>5848.66</v>
      </c>
      <c r="E164" s="343"/>
    </row>
    <row r="165" spans="1:5" s="331" customFormat="1" ht="13" x14ac:dyDescent="0.3">
      <c r="A165" s="102" t="s">
        <v>148</v>
      </c>
      <c r="B165" s="84"/>
      <c r="C165" s="84"/>
      <c r="D165" s="84">
        <f>D166</f>
        <v>1808.87</v>
      </c>
      <c r="E165" s="356"/>
    </row>
    <row r="166" spans="1:5" s="331" customFormat="1" ht="12.5" x14ac:dyDescent="0.25">
      <c r="A166" s="91" t="s">
        <v>149</v>
      </c>
      <c r="B166" s="92"/>
      <c r="C166" s="92"/>
      <c r="D166" s="86">
        <v>1808.87</v>
      </c>
      <c r="E166" s="343"/>
    </row>
    <row r="167" spans="1:5" s="331" customFormat="1" ht="13" x14ac:dyDescent="0.3">
      <c r="A167" s="102" t="s">
        <v>150</v>
      </c>
      <c r="B167" s="84"/>
      <c r="C167" s="84"/>
      <c r="D167" s="84">
        <f>SUM(D168:D170)</f>
        <v>5751.6100000000006</v>
      </c>
      <c r="E167" s="356"/>
    </row>
    <row r="168" spans="1:5" s="331" customFormat="1" ht="13" x14ac:dyDescent="0.3">
      <c r="A168" s="91" t="s">
        <v>153</v>
      </c>
      <c r="B168" s="90"/>
      <c r="C168" s="90"/>
      <c r="D168" s="86">
        <v>4501.8100000000004</v>
      </c>
      <c r="E168" s="343"/>
    </row>
    <row r="169" spans="1:5" s="331" customFormat="1" ht="13" x14ac:dyDescent="0.3">
      <c r="A169" s="91" t="s">
        <v>154</v>
      </c>
      <c r="B169" s="90"/>
      <c r="C169" s="90"/>
      <c r="D169" s="408">
        <v>513.54999999999995</v>
      </c>
      <c r="E169" s="343"/>
    </row>
    <row r="170" spans="1:5" s="331" customFormat="1" ht="13" x14ac:dyDescent="0.3">
      <c r="A170" s="91" t="s">
        <v>155</v>
      </c>
      <c r="B170" s="90"/>
      <c r="C170" s="90"/>
      <c r="D170" s="92">
        <v>736.25</v>
      </c>
      <c r="E170" s="343"/>
    </row>
    <row r="171" spans="1:5" ht="13" x14ac:dyDescent="0.3">
      <c r="A171" s="94" t="s">
        <v>116</v>
      </c>
      <c r="B171" s="95">
        <v>387.55</v>
      </c>
      <c r="C171" s="95">
        <v>387.55</v>
      </c>
      <c r="D171" s="95">
        <f>D172</f>
        <v>387.55</v>
      </c>
      <c r="E171" s="348">
        <f>D171/B171*100</f>
        <v>100</v>
      </c>
    </row>
    <row r="172" spans="1:5" ht="13" x14ac:dyDescent="0.3">
      <c r="A172" s="102" t="s">
        <v>125</v>
      </c>
      <c r="B172" s="101"/>
      <c r="C172" s="101"/>
      <c r="D172" s="84">
        <f>D173</f>
        <v>387.55</v>
      </c>
      <c r="E172" s="356"/>
    </row>
    <row r="173" spans="1:5" ht="12.5" x14ac:dyDescent="0.25">
      <c r="A173" s="87" t="s">
        <v>126</v>
      </c>
      <c r="B173" s="86"/>
      <c r="C173" s="86"/>
      <c r="D173" s="86">
        <v>387.55</v>
      </c>
      <c r="E173" s="343"/>
    </row>
    <row r="174" spans="1:5" ht="13" x14ac:dyDescent="0.3">
      <c r="A174" s="83" t="s">
        <v>271</v>
      </c>
      <c r="B174" s="84">
        <f t="shared" ref="B174:D175" si="5">B175</f>
        <v>300</v>
      </c>
      <c r="C174" s="84">
        <f t="shared" si="5"/>
        <v>300</v>
      </c>
      <c r="D174" s="84">
        <f t="shared" si="5"/>
        <v>0</v>
      </c>
      <c r="E174" s="356" t="s">
        <v>223</v>
      </c>
    </row>
    <row r="175" spans="1:5" ht="13" x14ac:dyDescent="0.3">
      <c r="A175" s="89" t="s">
        <v>112</v>
      </c>
      <c r="B175" s="90">
        <f t="shared" si="5"/>
        <v>300</v>
      </c>
      <c r="C175" s="90">
        <f t="shared" si="5"/>
        <v>300</v>
      </c>
      <c r="D175" s="90">
        <f t="shared" si="5"/>
        <v>0</v>
      </c>
      <c r="E175" s="360" t="s">
        <v>223</v>
      </c>
    </row>
    <row r="176" spans="1:5" ht="13" x14ac:dyDescent="0.3">
      <c r="A176" s="94" t="s">
        <v>113</v>
      </c>
      <c r="B176" s="95">
        <v>300</v>
      </c>
      <c r="C176" s="95">
        <v>300</v>
      </c>
      <c r="D176" s="95">
        <f>D177</f>
        <v>0</v>
      </c>
      <c r="E176" s="356" t="s">
        <v>223</v>
      </c>
    </row>
    <row r="177" spans="1:5" ht="13" x14ac:dyDescent="0.3">
      <c r="A177" s="102" t="s">
        <v>131</v>
      </c>
      <c r="B177" s="84"/>
      <c r="C177" s="84"/>
      <c r="D177" s="84">
        <f>D178</f>
        <v>0</v>
      </c>
      <c r="E177" s="356"/>
    </row>
    <row r="178" spans="1:5" ht="13" x14ac:dyDescent="0.3">
      <c r="A178" s="87" t="s">
        <v>132</v>
      </c>
      <c r="B178" s="88"/>
      <c r="C178" s="88"/>
      <c r="D178" s="86">
        <v>0</v>
      </c>
      <c r="E178" s="359"/>
    </row>
    <row r="179" spans="1:5" ht="26" x14ac:dyDescent="0.2">
      <c r="A179" s="358" t="s">
        <v>270</v>
      </c>
      <c r="B179" s="106">
        <f>B180+B191+B221</f>
        <v>23723.360000000001</v>
      </c>
      <c r="C179" s="106">
        <f>C180+C191+C221</f>
        <v>23723.360000000001</v>
      </c>
      <c r="D179" s="106">
        <f>D180+D191+D221</f>
        <v>23693.360000000001</v>
      </c>
      <c r="E179" s="357">
        <f>D179/B179*100</f>
        <v>99.873542364993824</v>
      </c>
    </row>
    <row r="180" spans="1:5" ht="15.75" customHeight="1" x14ac:dyDescent="0.3">
      <c r="A180" s="99" t="s">
        <v>120</v>
      </c>
      <c r="B180" s="100">
        <f t="shared" ref="B180:D182" si="6">B181</f>
        <v>7200</v>
      </c>
      <c r="C180" s="100">
        <f t="shared" si="6"/>
        <v>7200</v>
      </c>
      <c r="D180" s="100">
        <f t="shared" si="6"/>
        <v>7200</v>
      </c>
      <c r="E180" s="349">
        <f>D180/B180*100</f>
        <v>100</v>
      </c>
    </row>
    <row r="181" spans="1:5" ht="15.75" customHeight="1" x14ac:dyDescent="0.3">
      <c r="A181" s="83" t="s">
        <v>104</v>
      </c>
      <c r="B181" s="84">
        <f t="shared" si="6"/>
        <v>7200</v>
      </c>
      <c r="C181" s="84">
        <f t="shared" si="6"/>
        <v>7200</v>
      </c>
      <c r="D181" s="84">
        <f t="shared" si="6"/>
        <v>7200</v>
      </c>
      <c r="E181" s="344">
        <f>D181/B181*100</f>
        <v>100</v>
      </c>
    </row>
    <row r="182" spans="1:5" ht="12.5" customHeight="1" x14ac:dyDescent="0.3">
      <c r="A182" s="85" t="s">
        <v>112</v>
      </c>
      <c r="B182" s="88">
        <f t="shared" si="6"/>
        <v>7200</v>
      </c>
      <c r="C182" s="88">
        <f t="shared" si="6"/>
        <v>7200</v>
      </c>
      <c r="D182" s="88">
        <f t="shared" si="6"/>
        <v>7200</v>
      </c>
      <c r="E182" s="346">
        <f>D182/B182*100</f>
        <v>100</v>
      </c>
    </row>
    <row r="183" spans="1:5" ht="12.5" customHeight="1" x14ac:dyDescent="0.3">
      <c r="A183" s="93" t="s">
        <v>113</v>
      </c>
      <c r="B183" s="88">
        <v>7200</v>
      </c>
      <c r="C183" s="88">
        <v>7200</v>
      </c>
      <c r="D183" s="88">
        <f>D184+D187+D189</f>
        <v>7200</v>
      </c>
      <c r="E183" s="346">
        <f>D183/B183*100</f>
        <v>100</v>
      </c>
    </row>
    <row r="184" spans="1:5" ht="12.5" customHeight="1" x14ac:dyDescent="0.3">
      <c r="A184" s="102" t="s">
        <v>123</v>
      </c>
      <c r="B184" s="101"/>
      <c r="C184" s="101"/>
      <c r="D184" s="84">
        <f>D185+D186</f>
        <v>5800</v>
      </c>
      <c r="E184" s="344"/>
    </row>
    <row r="185" spans="1:5" ht="12.5" customHeight="1" x14ac:dyDescent="0.3">
      <c r="A185" s="91" t="s">
        <v>143</v>
      </c>
      <c r="B185" s="92"/>
      <c r="C185" s="92"/>
      <c r="D185" s="86">
        <v>4000</v>
      </c>
      <c r="E185" s="345"/>
    </row>
    <row r="186" spans="1:5" ht="12.5" customHeight="1" x14ac:dyDescent="0.3">
      <c r="A186" s="91" t="s">
        <v>147</v>
      </c>
      <c r="B186" s="90"/>
      <c r="C186" s="90"/>
      <c r="D186" s="86">
        <v>1800</v>
      </c>
      <c r="E186" s="347"/>
    </row>
    <row r="187" spans="1:5" ht="12.5" customHeight="1" x14ac:dyDescent="0.3">
      <c r="A187" s="102" t="s">
        <v>148</v>
      </c>
      <c r="B187" s="101"/>
      <c r="C187" s="101"/>
      <c r="D187" s="84">
        <f>D188</f>
        <v>150</v>
      </c>
      <c r="E187" s="344"/>
    </row>
    <row r="188" spans="1:5" ht="12.5" customHeight="1" x14ac:dyDescent="0.3">
      <c r="A188" s="91" t="s">
        <v>149</v>
      </c>
      <c r="B188" s="92"/>
      <c r="C188" s="92"/>
      <c r="D188" s="86">
        <v>150</v>
      </c>
      <c r="E188" s="345"/>
    </row>
    <row r="189" spans="1:5" ht="12.5" customHeight="1" x14ac:dyDescent="0.3">
      <c r="A189" s="102" t="s">
        <v>150</v>
      </c>
      <c r="B189" s="101"/>
      <c r="C189" s="101"/>
      <c r="D189" s="84">
        <f>D190</f>
        <v>1250</v>
      </c>
      <c r="E189" s="344"/>
    </row>
    <row r="190" spans="1:5" ht="12.5" customHeight="1" x14ac:dyDescent="0.3">
      <c r="A190" s="91" t="s">
        <v>151</v>
      </c>
      <c r="B190" s="92"/>
      <c r="C190" s="92"/>
      <c r="D190" s="86">
        <v>1250</v>
      </c>
      <c r="E190" s="345"/>
    </row>
    <row r="191" spans="1:5" ht="13.5" customHeight="1" x14ac:dyDescent="0.3">
      <c r="A191" s="99" t="s">
        <v>121</v>
      </c>
      <c r="B191" s="100">
        <f>B192+B199+B211</f>
        <v>16127.36</v>
      </c>
      <c r="C191" s="100">
        <f>C192+C199+C211</f>
        <v>16127.36</v>
      </c>
      <c r="D191" s="100">
        <f>D192+D199+D211</f>
        <v>16097.36</v>
      </c>
      <c r="E191" s="349">
        <f>D191/B191*100</f>
        <v>99.81398071352038</v>
      </c>
    </row>
    <row r="192" spans="1:5" ht="13" x14ac:dyDescent="0.3">
      <c r="A192" s="83" t="s">
        <v>104</v>
      </c>
      <c r="B192" s="84">
        <f t="shared" ref="B192:D193" si="7">B193</f>
        <v>6279.05</v>
      </c>
      <c r="C192" s="84">
        <f t="shared" si="7"/>
        <v>6279.05</v>
      </c>
      <c r="D192" s="84">
        <f t="shared" si="7"/>
        <v>6279.05</v>
      </c>
      <c r="E192" s="344">
        <f>D192/B192*100</f>
        <v>100</v>
      </c>
    </row>
    <row r="193" spans="1:8" ht="13" x14ac:dyDescent="0.3">
      <c r="A193" s="89" t="s">
        <v>112</v>
      </c>
      <c r="B193" s="90">
        <f t="shared" si="7"/>
        <v>6279.05</v>
      </c>
      <c r="C193" s="90">
        <f t="shared" si="7"/>
        <v>6279.05</v>
      </c>
      <c r="D193" s="90">
        <f t="shared" si="7"/>
        <v>6279.05</v>
      </c>
      <c r="E193" s="345">
        <f>D193/B193*100</f>
        <v>100</v>
      </c>
    </row>
    <row r="194" spans="1:8" ht="13" x14ac:dyDescent="0.3">
      <c r="A194" s="96" t="s">
        <v>115</v>
      </c>
      <c r="B194" s="90">
        <v>6279.05</v>
      </c>
      <c r="C194" s="90">
        <v>6279.05</v>
      </c>
      <c r="D194" s="90">
        <f>D195+D197</f>
        <v>6279.05</v>
      </c>
      <c r="E194" s="345">
        <f>D194/B194*100</f>
        <v>100</v>
      </c>
    </row>
    <row r="195" spans="1:8" ht="13" x14ac:dyDescent="0.3">
      <c r="A195" s="102" t="s">
        <v>127</v>
      </c>
      <c r="B195" s="84"/>
      <c r="C195" s="84"/>
      <c r="D195" s="84">
        <f>D196</f>
        <v>5979.05</v>
      </c>
      <c r="E195" s="344"/>
    </row>
    <row r="196" spans="1:8" ht="12.5" x14ac:dyDescent="0.25">
      <c r="A196" s="91" t="s">
        <v>171</v>
      </c>
      <c r="B196" s="92"/>
      <c r="C196" s="92"/>
      <c r="D196" s="86">
        <v>5979.05</v>
      </c>
      <c r="E196" s="355"/>
    </row>
    <row r="197" spans="1:8" ht="13" x14ac:dyDescent="0.3">
      <c r="A197" s="102" t="s">
        <v>172</v>
      </c>
      <c r="B197" s="84"/>
      <c r="C197" s="84"/>
      <c r="D197" s="84">
        <f>D198</f>
        <v>300</v>
      </c>
      <c r="E197" s="352"/>
    </row>
    <row r="198" spans="1:8" ht="13" x14ac:dyDescent="0.3">
      <c r="A198" s="91" t="s">
        <v>173</v>
      </c>
      <c r="B198" s="90"/>
      <c r="C198" s="90"/>
      <c r="D198" s="92">
        <v>300</v>
      </c>
      <c r="E198" s="345"/>
    </row>
    <row r="199" spans="1:8" ht="13" x14ac:dyDescent="0.3">
      <c r="A199" s="83" t="s">
        <v>107</v>
      </c>
      <c r="B199" s="84">
        <f>B200</f>
        <v>5977.71</v>
      </c>
      <c r="C199" s="84">
        <f>C200</f>
        <v>5977.71</v>
      </c>
      <c r="D199" s="84">
        <f>D200</f>
        <v>9818.31</v>
      </c>
      <c r="E199" s="344">
        <f>D199/B199*100</f>
        <v>164.24868386054189</v>
      </c>
    </row>
    <row r="200" spans="1:8" ht="13" x14ac:dyDescent="0.3">
      <c r="A200" s="85" t="s">
        <v>112</v>
      </c>
      <c r="B200" s="88">
        <f>B201+B208</f>
        <v>5977.71</v>
      </c>
      <c r="C200" s="88">
        <f>C201+C208</f>
        <v>5977.71</v>
      </c>
      <c r="D200" s="88">
        <f>D201+D208</f>
        <v>9818.31</v>
      </c>
      <c r="E200" s="346">
        <f>D200/B200*100</f>
        <v>164.24868386054189</v>
      </c>
    </row>
    <row r="201" spans="1:8" ht="13" x14ac:dyDescent="0.3">
      <c r="A201" s="96" t="s">
        <v>115</v>
      </c>
      <c r="B201" s="90">
        <v>5518.84</v>
      </c>
      <c r="C201" s="90">
        <v>5518.84</v>
      </c>
      <c r="D201" s="90">
        <f>D202+D204+D206</f>
        <v>9257.26</v>
      </c>
      <c r="E201" s="346">
        <f>D201/B201*100</f>
        <v>167.73923505664234</v>
      </c>
    </row>
    <row r="202" spans="1:8" ht="13" x14ac:dyDescent="0.3">
      <c r="A202" s="102" t="s">
        <v>127</v>
      </c>
      <c r="B202" s="84"/>
      <c r="C202" s="84"/>
      <c r="D202" s="84">
        <f>D203</f>
        <v>6755.95</v>
      </c>
      <c r="E202" s="344"/>
    </row>
    <row r="203" spans="1:8" ht="12.5" x14ac:dyDescent="0.25">
      <c r="A203" s="91" t="s">
        <v>171</v>
      </c>
      <c r="B203" s="92"/>
      <c r="C203" s="92"/>
      <c r="D203" s="86">
        <v>6755.95</v>
      </c>
      <c r="E203" s="347"/>
    </row>
    <row r="204" spans="1:8" ht="13" x14ac:dyDescent="0.3">
      <c r="A204" s="102" t="s">
        <v>172</v>
      </c>
      <c r="B204" s="84"/>
      <c r="C204" s="84"/>
      <c r="D204" s="84">
        <f>D205</f>
        <v>400</v>
      </c>
      <c r="E204" s="352"/>
    </row>
    <row r="205" spans="1:8" ht="13" customHeight="1" x14ac:dyDescent="0.3">
      <c r="A205" s="91" t="s">
        <v>173</v>
      </c>
      <c r="B205" s="90"/>
      <c r="C205" s="90"/>
      <c r="D205" s="92">
        <v>400</v>
      </c>
      <c r="E205" s="345"/>
    </row>
    <row r="206" spans="1:8" ht="13" customHeight="1" x14ac:dyDescent="0.3">
      <c r="A206" s="102" t="s">
        <v>129</v>
      </c>
      <c r="B206" s="84"/>
      <c r="C206" s="84"/>
      <c r="D206" s="84">
        <f>D207</f>
        <v>2101.31</v>
      </c>
      <c r="E206" s="352"/>
      <c r="H206" s="354"/>
    </row>
    <row r="207" spans="1:8" ht="13" customHeight="1" x14ac:dyDescent="0.3">
      <c r="A207" s="91" t="s">
        <v>130</v>
      </c>
      <c r="B207" s="90"/>
      <c r="C207" s="90"/>
      <c r="D207" s="408">
        <v>2101.31</v>
      </c>
      <c r="E207" s="345"/>
      <c r="H207" s="353"/>
    </row>
    <row r="208" spans="1:8" ht="13" customHeight="1" x14ac:dyDescent="0.3">
      <c r="A208" s="96" t="s">
        <v>113</v>
      </c>
      <c r="B208" s="90">
        <v>458.87</v>
      </c>
      <c r="C208" s="90">
        <v>458.87</v>
      </c>
      <c r="D208" s="90">
        <f>D209</f>
        <v>561.04999999999995</v>
      </c>
      <c r="E208" s="345">
        <f>D208/B208*100</f>
        <v>122.26774467714165</v>
      </c>
      <c r="H208" s="354"/>
    </row>
    <row r="209" spans="1:8" ht="13" customHeight="1" x14ac:dyDescent="0.3">
      <c r="A209" s="102" t="s">
        <v>131</v>
      </c>
      <c r="B209" s="84"/>
      <c r="C209" s="84"/>
      <c r="D209" s="84">
        <f>D210</f>
        <v>561.04999999999995</v>
      </c>
      <c r="E209" s="356"/>
      <c r="H209" s="354"/>
    </row>
    <row r="210" spans="1:8" ht="13" customHeight="1" x14ac:dyDescent="0.3">
      <c r="A210" s="91" t="s">
        <v>160</v>
      </c>
      <c r="B210" s="90"/>
      <c r="C210" s="90"/>
      <c r="D210" s="408">
        <v>561.04999999999995</v>
      </c>
      <c r="E210" s="343"/>
      <c r="H210" s="354"/>
    </row>
    <row r="211" spans="1:8" ht="13" x14ac:dyDescent="0.3">
      <c r="A211" s="83" t="s">
        <v>269</v>
      </c>
      <c r="B211" s="84">
        <f>B212</f>
        <v>3870.6</v>
      </c>
      <c r="C211" s="84">
        <f>C212</f>
        <v>3870.6</v>
      </c>
      <c r="D211" s="84">
        <f>D212</f>
        <v>0</v>
      </c>
      <c r="E211" s="344">
        <f>D211/B211*100</f>
        <v>0</v>
      </c>
    </row>
    <row r="212" spans="1:8" ht="13" x14ac:dyDescent="0.3">
      <c r="A212" s="89" t="s">
        <v>112</v>
      </c>
      <c r="B212" s="90">
        <f>B213+B218</f>
        <v>3870.6</v>
      </c>
      <c r="C212" s="90">
        <f>C213+C218</f>
        <v>3870.6</v>
      </c>
      <c r="D212" s="90">
        <f>D213+D218</f>
        <v>0</v>
      </c>
      <c r="E212" s="345">
        <f>D212/B212*100</f>
        <v>0</v>
      </c>
    </row>
    <row r="213" spans="1:8" ht="13" x14ac:dyDescent="0.3">
      <c r="A213" s="96" t="s">
        <v>115</v>
      </c>
      <c r="B213" s="90">
        <v>3738.42</v>
      </c>
      <c r="C213" s="90">
        <v>3738.42</v>
      </c>
      <c r="D213" s="90">
        <f>D214+D216</f>
        <v>0</v>
      </c>
      <c r="E213" s="345">
        <f>D213/B213*100</f>
        <v>0</v>
      </c>
    </row>
    <row r="214" spans="1:8" ht="13" x14ac:dyDescent="0.3">
      <c r="A214" s="102" t="s">
        <v>127</v>
      </c>
      <c r="B214" s="84"/>
      <c r="C214" s="84"/>
      <c r="D214" s="84">
        <f>D215</f>
        <v>0</v>
      </c>
      <c r="E214" s="344"/>
    </row>
    <row r="215" spans="1:8" ht="12.5" x14ac:dyDescent="0.25">
      <c r="A215" s="91" t="s">
        <v>171</v>
      </c>
      <c r="B215" s="92"/>
      <c r="C215" s="92"/>
      <c r="D215" s="408"/>
      <c r="E215" s="355"/>
    </row>
    <row r="216" spans="1:8" ht="17.5" x14ac:dyDescent="0.3">
      <c r="A216" s="102" t="s">
        <v>129</v>
      </c>
      <c r="B216" s="84"/>
      <c r="C216" s="84"/>
      <c r="D216" s="84">
        <f>D217</f>
        <v>0</v>
      </c>
      <c r="E216" s="352"/>
      <c r="H216" s="354"/>
    </row>
    <row r="217" spans="1:8" ht="15.5" x14ac:dyDescent="0.3">
      <c r="A217" s="91" t="s">
        <v>130</v>
      </c>
      <c r="B217" s="90"/>
      <c r="C217" s="90"/>
      <c r="D217" s="408"/>
      <c r="E217" s="345"/>
      <c r="H217" s="353"/>
    </row>
    <row r="218" spans="1:8" ht="13" x14ac:dyDescent="0.3">
      <c r="A218" s="96" t="s">
        <v>113</v>
      </c>
      <c r="B218" s="90">
        <v>132.18</v>
      </c>
      <c r="C218" s="90">
        <v>132.18</v>
      </c>
      <c r="D218" s="90">
        <f>D219</f>
        <v>0</v>
      </c>
      <c r="E218" s="345">
        <f>D218/B218*100</f>
        <v>0</v>
      </c>
    </row>
    <row r="219" spans="1:8" ht="13" x14ac:dyDescent="0.3">
      <c r="A219" s="102" t="s">
        <v>131</v>
      </c>
      <c r="B219" s="84"/>
      <c r="C219" s="84"/>
      <c r="D219" s="84">
        <f>D220</f>
        <v>0</v>
      </c>
      <c r="E219" s="352"/>
    </row>
    <row r="220" spans="1:8" ht="13" x14ac:dyDescent="0.3">
      <c r="A220" s="91" t="s">
        <v>160</v>
      </c>
      <c r="B220" s="90"/>
      <c r="C220" s="90"/>
      <c r="D220" s="408"/>
      <c r="E220" s="345"/>
    </row>
    <row r="221" spans="1:8" ht="39" x14ac:dyDescent="0.2">
      <c r="A221" s="175" t="s">
        <v>181</v>
      </c>
      <c r="B221" s="176">
        <f t="shared" ref="B221:D223" si="8">B222</f>
        <v>396</v>
      </c>
      <c r="C221" s="176">
        <f t="shared" si="8"/>
        <v>396</v>
      </c>
      <c r="D221" s="176">
        <f t="shared" si="8"/>
        <v>396</v>
      </c>
      <c r="E221" s="351">
        <f>D221/B221*100</f>
        <v>100</v>
      </c>
    </row>
    <row r="222" spans="1:8" ht="13" x14ac:dyDescent="0.3">
      <c r="A222" s="83" t="s">
        <v>219</v>
      </c>
      <c r="B222" s="84">
        <f t="shared" si="8"/>
        <v>396</v>
      </c>
      <c r="C222" s="84">
        <f t="shared" si="8"/>
        <v>396</v>
      </c>
      <c r="D222" s="84">
        <f t="shared" si="8"/>
        <v>396</v>
      </c>
      <c r="E222" s="344">
        <f>D222/B222*100</f>
        <v>100</v>
      </c>
    </row>
    <row r="223" spans="1:8" ht="13" x14ac:dyDescent="0.3">
      <c r="A223" s="97" t="s">
        <v>112</v>
      </c>
      <c r="B223" s="90">
        <f t="shared" si="8"/>
        <v>396</v>
      </c>
      <c r="C223" s="90">
        <f t="shared" si="8"/>
        <v>396</v>
      </c>
      <c r="D223" s="90">
        <f t="shared" si="8"/>
        <v>396</v>
      </c>
      <c r="E223" s="346">
        <f>D223/B223*100</f>
        <v>100</v>
      </c>
    </row>
    <row r="224" spans="1:8" ht="13" x14ac:dyDescent="0.3">
      <c r="A224" s="97" t="s">
        <v>176</v>
      </c>
      <c r="B224" s="90">
        <v>396</v>
      </c>
      <c r="C224" s="90">
        <v>396</v>
      </c>
      <c r="D224" s="90">
        <f>D225</f>
        <v>396</v>
      </c>
      <c r="E224" s="346">
        <f>D224/B224*100</f>
        <v>100</v>
      </c>
    </row>
    <row r="225" spans="1:5" ht="13" x14ac:dyDescent="0.3">
      <c r="A225" s="83" t="s">
        <v>177</v>
      </c>
      <c r="B225" s="84"/>
      <c r="C225" s="84"/>
      <c r="D225" s="84">
        <f>D226</f>
        <v>396</v>
      </c>
      <c r="E225" s="344"/>
    </row>
    <row r="226" spans="1:5" ht="12.5" x14ac:dyDescent="0.25">
      <c r="A226" s="98" t="s">
        <v>178</v>
      </c>
      <c r="B226" s="92"/>
      <c r="C226" s="92"/>
      <c r="D226" s="92">
        <v>396</v>
      </c>
      <c r="E226" s="347"/>
    </row>
    <row r="227" spans="1:5" ht="26" x14ac:dyDescent="0.3">
      <c r="A227" s="81" t="s">
        <v>182</v>
      </c>
      <c r="B227" s="82">
        <f>B228</f>
        <v>55428.7</v>
      </c>
      <c r="C227" s="82">
        <f>C228</f>
        <v>55428.7</v>
      </c>
      <c r="D227" s="82">
        <f>D228</f>
        <v>47703.259999999995</v>
      </c>
      <c r="E227" s="350">
        <f>D227/B227*100</f>
        <v>86.062382844988235</v>
      </c>
    </row>
    <row r="228" spans="1:5" ht="13" x14ac:dyDescent="0.3">
      <c r="A228" s="99" t="s">
        <v>122</v>
      </c>
      <c r="B228" s="100">
        <f>B229+B234+B247+B252+B258+B265</f>
        <v>55428.7</v>
      </c>
      <c r="C228" s="100">
        <f>C229+C234+C247+C252+C258+C265</f>
        <v>55428.7</v>
      </c>
      <c r="D228" s="100">
        <f>D229+D234+D247+D252+D258+D265</f>
        <v>47703.259999999995</v>
      </c>
      <c r="E228" s="349">
        <f>D228/B228*100</f>
        <v>86.062382844988235</v>
      </c>
    </row>
    <row r="229" spans="1:5" ht="13" x14ac:dyDescent="0.3">
      <c r="A229" s="83" t="s">
        <v>105</v>
      </c>
      <c r="B229" s="84">
        <v>333.7</v>
      </c>
      <c r="C229" s="84">
        <v>333.7</v>
      </c>
      <c r="D229" s="84">
        <f>D230</f>
        <v>1238.1400000000001</v>
      </c>
      <c r="E229" s="344">
        <f>D229/B229*100</f>
        <v>371.03386275097398</v>
      </c>
    </row>
    <row r="230" spans="1:5" ht="13" x14ac:dyDescent="0.3">
      <c r="A230" s="85" t="s">
        <v>117</v>
      </c>
      <c r="B230" s="88">
        <v>333.7</v>
      </c>
      <c r="C230" s="88">
        <v>333.7</v>
      </c>
      <c r="D230" s="88">
        <f>D231</f>
        <v>1238.1400000000001</v>
      </c>
      <c r="E230" s="346">
        <f>D230/B230*100</f>
        <v>371.03386275097398</v>
      </c>
    </row>
    <row r="231" spans="1:5" ht="13" x14ac:dyDescent="0.3">
      <c r="A231" s="87" t="s">
        <v>118</v>
      </c>
      <c r="B231" s="86">
        <v>333.7</v>
      </c>
      <c r="C231" s="86">
        <v>333.7</v>
      </c>
      <c r="D231" s="86">
        <f>D232</f>
        <v>1238.1400000000001</v>
      </c>
      <c r="E231" s="346">
        <f>D231/B231*100</f>
        <v>371.03386275097398</v>
      </c>
    </row>
    <row r="232" spans="1:5" ht="13" x14ac:dyDescent="0.3">
      <c r="A232" s="94" t="s">
        <v>163</v>
      </c>
      <c r="B232" s="95"/>
      <c r="C232" s="95"/>
      <c r="D232" s="95">
        <f>D233</f>
        <v>1238.1400000000001</v>
      </c>
      <c r="E232" s="348"/>
    </row>
    <row r="233" spans="1:5" ht="13" x14ac:dyDescent="0.3">
      <c r="A233" s="91" t="s">
        <v>164</v>
      </c>
      <c r="B233" s="90"/>
      <c r="C233" s="90"/>
      <c r="D233" s="92">
        <v>1238.1400000000001</v>
      </c>
      <c r="E233" s="345"/>
    </row>
    <row r="234" spans="1:5" ht="13" x14ac:dyDescent="0.3">
      <c r="A234" s="83" t="s">
        <v>106</v>
      </c>
      <c r="B234" s="84">
        <f t="shared" ref="B234:D235" si="9">B235</f>
        <v>15700</v>
      </c>
      <c r="C234" s="84">
        <f t="shared" si="9"/>
        <v>15700</v>
      </c>
      <c r="D234" s="84">
        <f t="shared" si="9"/>
        <v>10091.880000000001</v>
      </c>
      <c r="E234" s="344">
        <f>D234/B234*100</f>
        <v>64.279490445859878</v>
      </c>
    </row>
    <row r="235" spans="1:5" ht="13" x14ac:dyDescent="0.3">
      <c r="A235" s="85" t="s">
        <v>117</v>
      </c>
      <c r="B235" s="88">
        <f t="shared" si="9"/>
        <v>15700</v>
      </c>
      <c r="C235" s="88">
        <f t="shared" si="9"/>
        <v>15700</v>
      </c>
      <c r="D235" s="88">
        <f t="shared" si="9"/>
        <v>10091.880000000001</v>
      </c>
      <c r="E235" s="346">
        <f>D235/B235*100</f>
        <v>64.279490445859878</v>
      </c>
    </row>
    <row r="236" spans="1:5" ht="13" x14ac:dyDescent="0.3">
      <c r="A236" s="93" t="s">
        <v>118</v>
      </c>
      <c r="B236" s="88">
        <v>15700</v>
      </c>
      <c r="C236" s="88">
        <v>15700</v>
      </c>
      <c r="D236" s="88">
        <f>D237+D243+D245</f>
        <v>10091.880000000001</v>
      </c>
      <c r="E236" s="346">
        <f>D236/B236*100</f>
        <v>64.279490445859878</v>
      </c>
    </row>
    <row r="237" spans="1:5" ht="13" x14ac:dyDescent="0.3">
      <c r="A237" s="102" t="s">
        <v>163</v>
      </c>
      <c r="B237" s="84"/>
      <c r="C237" s="84"/>
      <c r="D237" s="84">
        <f>SUM(D238:D242)</f>
        <v>8516.68</v>
      </c>
      <c r="E237" s="344"/>
    </row>
    <row r="238" spans="1:5" s="331" customFormat="1" ht="12.5" x14ac:dyDescent="0.25">
      <c r="A238" s="91" t="s">
        <v>164</v>
      </c>
      <c r="B238" s="92"/>
      <c r="C238" s="92"/>
      <c r="D238" s="86">
        <v>1825.46</v>
      </c>
      <c r="E238" s="347"/>
    </row>
    <row r="239" spans="1:5" s="331" customFormat="1" ht="12.5" x14ac:dyDescent="0.25">
      <c r="A239" s="91" t="s">
        <v>299</v>
      </c>
      <c r="B239" s="92"/>
      <c r="C239" s="92"/>
      <c r="D239" s="86">
        <v>2427.61</v>
      </c>
      <c r="E239" s="347"/>
    </row>
    <row r="240" spans="1:5" ht="12.5" x14ac:dyDescent="0.25">
      <c r="A240" s="91" t="s">
        <v>165</v>
      </c>
      <c r="B240" s="92"/>
      <c r="C240" s="92"/>
      <c r="D240" s="92">
        <v>2909</v>
      </c>
      <c r="E240" s="347"/>
    </row>
    <row r="241" spans="1:5" ht="12.5" x14ac:dyDescent="0.25">
      <c r="A241" s="91" t="s">
        <v>166</v>
      </c>
      <c r="B241" s="92"/>
      <c r="C241" s="92"/>
      <c r="D241" s="86">
        <v>1354.61</v>
      </c>
      <c r="E241" s="347"/>
    </row>
    <row r="242" spans="1:5" ht="12.5" x14ac:dyDescent="0.25">
      <c r="A242" s="91" t="s">
        <v>175</v>
      </c>
      <c r="B242" s="92"/>
      <c r="C242" s="92"/>
      <c r="D242" s="86">
        <v>0</v>
      </c>
      <c r="E242" s="347"/>
    </row>
    <row r="243" spans="1:5" ht="13" x14ac:dyDescent="0.3">
      <c r="A243" s="94" t="s">
        <v>167</v>
      </c>
      <c r="B243" s="95"/>
      <c r="C243" s="95"/>
      <c r="D243" s="95">
        <f>D244</f>
        <v>555.20000000000005</v>
      </c>
      <c r="E243" s="348"/>
    </row>
    <row r="244" spans="1:5" ht="13" x14ac:dyDescent="0.3">
      <c r="A244" s="91" t="s">
        <v>168</v>
      </c>
      <c r="B244" s="90"/>
      <c r="C244" s="90"/>
      <c r="D244" s="86">
        <v>555.20000000000005</v>
      </c>
      <c r="E244" s="346"/>
    </row>
    <row r="245" spans="1:5" ht="13" x14ac:dyDescent="0.3">
      <c r="A245" s="102" t="s">
        <v>169</v>
      </c>
      <c r="B245" s="84"/>
      <c r="C245" s="84"/>
      <c r="D245" s="84">
        <f>D246</f>
        <v>1020</v>
      </c>
      <c r="E245" s="344"/>
    </row>
    <row r="246" spans="1:5" ht="12.5" x14ac:dyDescent="0.25">
      <c r="A246" s="91" t="s">
        <v>170</v>
      </c>
      <c r="B246" s="92"/>
      <c r="C246" s="92"/>
      <c r="D246" s="92">
        <v>1020</v>
      </c>
      <c r="E246" s="347"/>
    </row>
    <row r="247" spans="1:5" ht="13" x14ac:dyDescent="0.3">
      <c r="A247" s="83" t="s">
        <v>217</v>
      </c>
      <c r="B247" s="84">
        <f t="shared" ref="B247:D248" si="10">B248</f>
        <v>18900</v>
      </c>
      <c r="C247" s="84">
        <f t="shared" si="10"/>
        <v>18900</v>
      </c>
      <c r="D247" s="84">
        <f t="shared" si="10"/>
        <v>18792.650000000001</v>
      </c>
      <c r="E247" s="344">
        <f>D247/B247*100</f>
        <v>99.432010582010591</v>
      </c>
    </row>
    <row r="248" spans="1:5" ht="13" x14ac:dyDescent="0.3">
      <c r="A248" s="85" t="s">
        <v>117</v>
      </c>
      <c r="B248" s="88">
        <f t="shared" si="10"/>
        <v>18900</v>
      </c>
      <c r="C248" s="88">
        <f t="shared" si="10"/>
        <v>18900</v>
      </c>
      <c r="D248" s="88">
        <f t="shared" si="10"/>
        <v>18792.650000000001</v>
      </c>
      <c r="E248" s="346">
        <f>D248/B248*100</f>
        <v>99.432010582010591</v>
      </c>
    </row>
    <row r="249" spans="1:5" ht="13" x14ac:dyDescent="0.3">
      <c r="A249" s="93" t="s">
        <v>118</v>
      </c>
      <c r="B249" s="88">
        <v>18900</v>
      </c>
      <c r="C249" s="88">
        <v>18900</v>
      </c>
      <c r="D249" s="88">
        <f>D250</f>
        <v>18792.650000000001</v>
      </c>
      <c r="E249" s="346">
        <f>D249/B249*100</f>
        <v>99.432010582010591</v>
      </c>
    </row>
    <row r="250" spans="1:5" ht="13" x14ac:dyDescent="0.3">
      <c r="A250" s="102" t="s">
        <v>163</v>
      </c>
      <c r="B250" s="84"/>
      <c r="C250" s="84"/>
      <c r="D250" s="84">
        <f>D251</f>
        <v>18792.650000000001</v>
      </c>
      <c r="E250" s="344"/>
    </row>
    <row r="251" spans="1:5" s="331" customFormat="1" ht="12.5" x14ac:dyDescent="0.25">
      <c r="A251" s="91" t="s">
        <v>166</v>
      </c>
      <c r="B251" s="92"/>
      <c r="C251" s="92"/>
      <c r="D251" s="86">
        <v>18792.650000000001</v>
      </c>
      <c r="E251" s="347"/>
    </row>
    <row r="252" spans="1:5" ht="13" x14ac:dyDescent="0.3">
      <c r="A252" s="83" t="s">
        <v>218</v>
      </c>
      <c r="B252" s="84">
        <f t="shared" ref="B252:D253" si="11">B253</f>
        <v>10000</v>
      </c>
      <c r="C252" s="84">
        <f t="shared" si="11"/>
        <v>10000</v>
      </c>
      <c r="D252" s="84">
        <f t="shared" si="11"/>
        <v>10000</v>
      </c>
      <c r="E252" s="344">
        <f>D252/B252*100</f>
        <v>100</v>
      </c>
    </row>
    <row r="253" spans="1:5" ht="13" x14ac:dyDescent="0.3">
      <c r="A253" s="85" t="s">
        <v>117</v>
      </c>
      <c r="B253" s="88">
        <f t="shared" si="11"/>
        <v>10000</v>
      </c>
      <c r="C253" s="88">
        <f t="shared" si="11"/>
        <v>10000</v>
      </c>
      <c r="D253" s="88">
        <f t="shared" si="11"/>
        <v>10000</v>
      </c>
      <c r="E253" s="346">
        <f>D253/B253*100</f>
        <v>100</v>
      </c>
    </row>
    <row r="254" spans="1:5" ht="13" x14ac:dyDescent="0.3">
      <c r="A254" s="87" t="s">
        <v>118</v>
      </c>
      <c r="B254" s="86">
        <v>10000</v>
      </c>
      <c r="C254" s="86">
        <v>10000</v>
      </c>
      <c r="D254" s="86">
        <f>D255</f>
        <v>10000</v>
      </c>
      <c r="E254" s="346">
        <f>D254/B254*100</f>
        <v>100</v>
      </c>
    </row>
    <row r="255" spans="1:5" ht="13" x14ac:dyDescent="0.3">
      <c r="A255" s="102" t="s">
        <v>163</v>
      </c>
      <c r="B255" s="84"/>
      <c r="C255" s="84"/>
      <c r="D255" s="84">
        <f>SUM(D256:D257)</f>
        <v>10000</v>
      </c>
      <c r="E255" s="344"/>
    </row>
    <row r="256" spans="1:5" ht="12.5" x14ac:dyDescent="0.25">
      <c r="A256" s="91" t="s">
        <v>164</v>
      </c>
      <c r="B256" s="92"/>
      <c r="C256" s="92"/>
      <c r="D256" s="86">
        <v>1623.85</v>
      </c>
      <c r="E256" s="347"/>
    </row>
    <row r="257" spans="1:5" ht="12.5" x14ac:dyDescent="0.25">
      <c r="A257" s="91" t="s">
        <v>166</v>
      </c>
      <c r="B257" s="92"/>
      <c r="C257" s="92"/>
      <c r="D257" s="86">
        <v>8376.15</v>
      </c>
      <c r="E257" s="347"/>
    </row>
    <row r="258" spans="1:5" ht="13" x14ac:dyDescent="0.3">
      <c r="A258" s="83" t="s">
        <v>220</v>
      </c>
      <c r="B258" s="84">
        <f t="shared" ref="B258:D259" si="12">B259</f>
        <v>10365</v>
      </c>
      <c r="C258" s="84">
        <f t="shared" si="12"/>
        <v>10365</v>
      </c>
      <c r="D258" s="84">
        <f t="shared" si="12"/>
        <v>7580.59</v>
      </c>
      <c r="E258" s="344">
        <f>D258/B258*100</f>
        <v>73.136420646406179</v>
      </c>
    </row>
    <row r="259" spans="1:5" ht="13" x14ac:dyDescent="0.3">
      <c r="A259" s="85" t="s">
        <v>117</v>
      </c>
      <c r="B259" s="88">
        <f t="shared" si="12"/>
        <v>10365</v>
      </c>
      <c r="C259" s="88">
        <f t="shared" si="12"/>
        <v>10365</v>
      </c>
      <c r="D259" s="88">
        <f t="shared" si="12"/>
        <v>7580.59</v>
      </c>
      <c r="E259" s="346"/>
    </row>
    <row r="260" spans="1:5" ht="13" x14ac:dyDescent="0.3">
      <c r="A260" s="87" t="s">
        <v>118</v>
      </c>
      <c r="B260" s="86">
        <v>10365</v>
      </c>
      <c r="C260" s="86">
        <v>10365</v>
      </c>
      <c r="D260" s="86">
        <f>D261+D263</f>
        <v>7580.59</v>
      </c>
      <c r="E260" s="346"/>
    </row>
    <row r="261" spans="1:5" ht="13" x14ac:dyDescent="0.3">
      <c r="A261" s="102" t="s">
        <v>163</v>
      </c>
      <c r="B261" s="84"/>
      <c r="C261" s="84"/>
      <c r="D261" s="84">
        <f>D262</f>
        <v>7200.59</v>
      </c>
      <c r="E261" s="344"/>
    </row>
    <row r="262" spans="1:5" ht="13" x14ac:dyDescent="0.3">
      <c r="A262" s="91" t="s">
        <v>166</v>
      </c>
      <c r="B262" s="90"/>
      <c r="C262" s="90"/>
      <c r="D262" s="86">
        <v>7200.59</v>
      </c>
      <c r="E262" s="345"/>
    </row>
    <row r="263" spans="1:5" ht="13" x14ac:dyDescent="0.3">
      <c r="A263" s="102" t="s">
        <v>167</v>
      </c>
      <c r="B263" s="84"/>
      <c r="C263" s="84"/>
      <c r="D263" s="84">
        <f>D264</f>
        <v>380</v>
      </c>
      <c r="E263" s="344"/>
    </row>
    <row r="264" spans="1:5" ht="13" x14ac:dyDescent="0.3">
      <c r="A264" s="91" t="s">
        <v>168</v>
      </c>
      <c r="B264" s="90"/>
      <c r="C264" s="90"/>
      <c r="D264" s="92">
        <v>380</v>
      </c>
      <c r="E264" s="345"/>
    </row>
    <row r="265" spans="1:5" ht="13" x14ac:dyDescent="0.3">
      <c r="A265" s="83" t="s">
        <v>221</v>
      </c>
      <c r="B265" s="84">
        <v>130</v>
      </c>
      <c r="C265" s="84">
        <v>130</v>
      </c>
      <c r="D265" s="84">
        <v>0</v>
      </c>
      <c r="E265" s="344"/>
    </row>
    <row r="266" spans="1:5" ht="22.5" customHeight="1" x14ac:dyDescent="0.3">
      <c r="A266" s="85" t="s">
        <v>117</v>
      </c>
      <c r="B266" s="88">
        <v>130</v>
      </c>
      <c r="C266" s="88">
        <v>130</v>
      </c>
      <c r="D266" s="88">
        <v>0</v>
      </c>
      <c r="E266" s="343"/>
    </row>
    <row r="267" spans="1:5" ht="12.5" x14ac:dyDescent="0.25">
      <c r="A267" s="87" t="s">
        <v>118</v>
      </c>
      <c r="B267" s="86">
        <v>130</v>
      </c>
      <c r="C267" s="86">
        <v>130</v>
      </c>
      <c r="D267" s="86">
        <v>0</v>
      </c>
      <c r="E267" s="343"/>
    </row>
    <row r="269" spans="1:5" ht="13.5" customHeight="1" x14ac:dyDescent="0.2"/>
    <row r="270" spans="1:5" ht="20" x14ac:dyDescent="0.2">
      <c r="A270" s="485"/>
      <c r="B270" s="485"/>
      <c r="C270" s="485"/>
      <c r="D270" s="485"/>
      <c r="E270" s="485"/>
    </row>
    <row r="271" spans="1:5" ht="17.5" x14ac:dyDescent="0.2">
      <c r="A271" s="342"/>
      <c r="B271" s="342"/>
      <c r="C271" s="342"/>
      <c r="D271" s="342"/>
      <c r="E271" s="342"/>
    </row>
    <row r="272" spans="1:5" ht="14" x14ac:dyDescent="0.2">
      <c r="A272" s="486"/>
      <c r="B272" s="487"/>
      <c r="C272" s="421"/>
      <c r="D272" s="487"/>
      <c r="E272" s="488"/>
    </row>
    <row r="273" spans="1:6" ht="32.25" customHeight="1" x14ac:dyDescent="0.2">
      <c r="A273" s="486"/>
      <c r="B273" s="487"/>
      <c r="C273" s="421"/>
      <c r="D273" s="487"/>
      <c r="E273" s="488"/>
    </row>
    <row r="274" spans="1:6" ht="11.5" x14ac:dyDescent="0.2">
      <c r="A274" s="341"/>
      <c r="B274" s="340"/>
      <c r="C274" s="340"/>
      <c r="D274" s="339"/>
      <c r="E274" s="339"/>
    </row>
    <row r="275" spans="1:6" ht="14.5" x14ac:dyDescent="0.2">
      <c r="A275" s="338"/>
      <c r="B275" s="336"/>
      <c r="C275" s="336"/>
      <c r="D275" s="336"/>
      <c r="E275" s="335"/>
    </row>
    <row r="276" spans="1:6" ht="14.5" x14ac:dyDescent="0.2">
      <c r="A276" s="338"/>
      <c r="B276" s="336"/>
      <c r="C276" s="336"/>
      <c r="D276" s="336"/>
      <c r="E276" s="335"/>
    </row>
    <row r="277" spans="1:6" ht="14.5" x14ac:dyDescent="0.2">
      <c r="A277" s="338"/>
      <c r="B277" s="336"/>
      <c r="C277" s="336"/>
      <c r="D277" s="336"/>
      <c r="E277" s="335"/>
    </row>
    <row r="278" spans="1:6" ht="14.5" x14ac:dyDescent="0.2">
      <c r="A278" s="338"/>
      <c r="B278" s="336"/>
      <c r="C278" s="336"/>
      <c r="D278" s="336"/>
      <c r="E278" s="335"/>
    </row>
    <row r="279" spans="1:6" ht="14.5" x14ac:dyDescent="0.2">
      <c r="A279" s="338"/>
      <c r="B279" s="336"/>
      <c r="C279" s="336"/>
      <c r="D279" s="336"/>
      <c r="E279" s="335"/>
    </row>
    <row r="280" spans="1:6" ht="14.5" x14ac:dyDescent="0.2">
      <c r="A280" s="338"/>
      <c r="B280" s="336"/>
      <c r="C280" s="336"/>
      <c r="D280" s="336"/>
      <c r="E280" s="335"/>
    </row>
    <row r="281" spans="1:6" ht="14.5" x14ac:dyDescent="0.2">
      <c r="A281" s="338"/>
      <c r="B281" s="336"/>
      <c r="C281" s="336"/>
      <c r="D281" s="336"/>
      <c r="E281" s="335"/>
    </row>
    <row r="282" spans="1:6" ht="14.5" x14ac:dyDescent="0.2">
      <c r="A282" s="338"/>
      <c r="B282" s="336"/>
      <c r="C282" s="336"/>
      <c r="D282" s="336"/>
      <c r="E282" s="335"/>
    </row>
    <row r="283" spans="1:6" ht="14.5" x14ac:dyDescent="0.2">
      <c r="A283" s="338"/>
      <c r="B283" s="336"/>
      <c r="C283" s="336"/>
      <c r="D283" s="336"/>
      <c r="E283" s="335"/>
    </row>
    <row r="284" spans="1:6" ht="14.5" x14ac:dyDescent="0.35">
      <c r="A284" s="337"/>
      <c r="B284" s="336"/>
      <c r="C284" s="336"/>
      <c r="D284" s="336"/>
      <c r="E284" s="335"/>
    </row>
    <row r="285" spans="1:6" ht="14" x14ac:dyDescent="0.2">
      <c r="A285" s="334"/>
      <c r="B285" s="333"/>
      <c r="C285" s="333"/>
      <c r="D285" s="333"/>
      <c r="E285" s="332"/>
      <c r="F285" s="331"/>
    </row>
    <row r="286" spans="1:6" x14ac:dyDescent="0.2">
      <c r="A286" s="331"/>
      <c r="B286" s="331"/>
      <c r="C286" s="331"/>
      <c r="D286" s="331"/>
      <c r="E286" s="331"/>
      <c r="F286" s="331"/>
    </row>
  </sheetData>
  <mergeCells count="18">
    <mergeCell ref="A1:E4"/>
    <mergeCell ref="A6:E6"/>
    <mergeCell ref="A8:A9"/>
    <mergeCell ref="B8:B9"/>
    <mergeCell ref="D8:D9"/>
    <mergeCell ref="E8:E9"/>
    <mergeCell ref="F8:F9"/>
    <mergeCell ref="A19:E19"/>
    <mergeCell ref="A21:A22"/>
    <mergeCell ref="B21:B22"/>
    <mergeCell ref="D21:D22"/>
    <mergeCell ref="E21:E22"/>
    <mergeCell ref="F21:F22"/>
    <mergeCell ref="A270:E270"/>
    <mergeCell ref="A272:A273"/>
    <mergeCell ref="B272:B273"/>
    <mergeCell ref="D272:D273"/>
    <mergeCell ref="E272:E27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OPĆEG DIJELA</vt:lpstr>
      <vt:lpstr>Prihodi i rashodi po ekonomskoj</vt:lpstr>
      <vt:lpstr>Prihodi i rashodi PREMA IF</vt:lpstr>
      <vt:lpstr>Rashodi -funkcijska</vt:lpstr>
      <vt:lpstr>RAČUN FINANCIRANJA EK</vt:lpstr>
      <vt:lpstr>RAČUN FINANCIRANJA IF </vt:lpstr>
      <vt:lpstr>POSEBNI DIO  EK,FUN I IF </vt:lpstr>
      <vt:lpstr>'POSEBNI DIO  EK,FUN I IF '!Podrucje_ispisa</vt:lpstr>
      <vt:lpstr>'Prihodi i rashodi po ekonomskoj'!Podrucje_ispisa</vt:lpstr>
      <vt:lpstr>'Prihodi i rashodi PREMA IF'!Podrucje_ispisa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Eva</cp:lastModifiedBy>
  <cp:lastPrinted>2026-02-20T07:42:49Z</cp:lastPrinted>
  <dcterms:created xsi:type="dcterms:W3CDTF">2022-08-26T07:26:16Z</dcterms:created>
  <dcterms:modified xsi:type="dcterms:W3CDTF">2026-02-20T08:38:27Z</dcterms:modified>
</cp:coreProperties>
</file>