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24.12.2017\financijski izvještaj o izvršenju\2026\1.1.-30.6.2026\"/>
    </mc:Choice>
  </mc:AlternateContent>
  <bookViews>
    <workbookView xWindow="0" yWindow="0" windowWidth="28800" windowHeight="12230"/>
  </bookViews>
  <sheets>
    <sheet name="SAŽETAK OPĆEG DIJELA" sheetId="18" r:id="rId1"/>
    <sheet name="Prihodi i rashodi po EK" sheetId="13" r:id="rId2"/>
    <sheet name="Prihodi i rashodi PREMA IF" sheetId="17" r:id="rId3"/>
    <sheet name="Rashodi -funkcijska" sheetId="9" r:id="rId4"/>
    <sheet name="RAČUN FINANCIRANJA EK" sheetId="22" r:id="rId5"/>
    <sheet name="RAČUN FINANCIRANJA IF " sheetId="24" r:id="rId6"/>
    <sheet name="POSEBNI DIO  EK,FUN I IF" sheetId="14" r:id="rId7"/>
  </sheets>
  <definedNames>
    <definedName name="_xlnm._FilterDatabase" localSheetId="6" hidden="1">'POSEBNI DIO  EK,FUN I IF'!$A$32:$A$222</definedName>
    <definedName name="_xlnm.Print_Area" localSheetId="6">'POSEBNI DIO  EK,FUN I IF'!$A$1:$D$4</definedName>
    <definedName name="_xlnm.Print_Area" localSheetId="1">'Prihodi i rashodi po EK'!$A$1:$G$107</definedName>
    <definedName name="_xlnm.Print_Area" localSheetId="2">'Prihodi i rashodi PREMA IF'!$A$1:$G$49</definedName>
    <definedName name="_xlnm.Print_Area" localSheetId="0">'SAŽETAK OPĆEG DIJELA'!$A$1:$G$41</definedName>
  </definedNames>
  <calcPr calcId="162913"/>
</workbook>
</file>

<file path=xl/calcChain.xml><?xml version="1.0" encoding="utf-8"?>
<calcChain xmlns="http://schemas.openxmlformats.org/spreadsheetml/2006/main">
  <c r="F27" i="18" l="1"/>
  <c r="D198" i="14" l="1"/>
  <c r="D191" i="14"/>
  <c r="D108" i="14"/>
  <c r="D35" i="14"/>
  <c r="C35" i="14"/>
  <c r="B35" i="14"/>
  <c r="D37" i="14"/>
  <c r="D38" i="14"/>
  <c r="D39" i="14"/>
  <c r="D40" i="14"/>
  <c r="D36" i="14"/>
  <c r="C120" i="14"/>
  <c r="C48" i="14" s="1"/>
  <c r="C47" i="14" s="1"/>
  <c r="B48" i="14"/>
  <c r="D197" i="14"/>
  <c r="C221" i="14"/>
  <c r="B218" i="14"/>
  <c r="B215" i="14"/>
  <c r="B211" i="14"/>
  <c r="C212" i="14"/>
  <c r="C211" i="14" s="1"/>
  <c r="B202" i="14"/>
  <c r="C203" i="14"/>
  <c r="C202" i="14" s="1"/>
  <c r="C200" i="14"/>
  <c r="C199" i="14" s="1"/>
  <c r="D199" i="14" s="1"/>
  <c r="B194" i="14"/>
  <c r="C195" i="14"/>
  <c r="D195" i="14" s="1"/>
  <c r="B187" i="14"/>
  <c r="C191" i="14"/>
  <c r="C188" i="14"/>
  <c r="B182" i="14"/>
  <c r="C183" i="14"/>
  <c r="C182" i="14" s="1"/>
  <c r="B178" i="14"/>
  <c r="C179" i="14"/>
  <c r="C178" i="14" s="1"/>
  <c r="B170" i="14"/>
  <c r="C171" i="14"/>
  <c r="C170" i="14" s="1"/>
  <c r="B163" i="14"/>
  <c r="C166" i="14"/>
  <c r="C164" i="14"/>
  <c r="B141" i="14"/>
  <c r="C142" i="14"/>
  <c r="C147" i="14"/>
  <c r="C126" i="14"/>
  <c r="C121" i="14"/>
  <c r="B108" i="14"/>
  <c r="C109" i="14"/>
  <c r="C108" i="14" s="1"/>
  <c r="B93" i="14"/>
  <c r="C94" i="14"/>
  <c r="C93" i="14" s="1"/>
  <c r="B59" i="14"/>
  <c r="C88" i="14"/>
  <c r="C63" i="14"/>
  <c r="C57" i="14"/>
  <c r="C60" i="14"/>
  <c r="C51" i="14"/>
  <c r="B49" i="14"/>
  <c r="C45" i="14"/>
  <c r="C44" i="14" s="1"/>
  <c r="B44" i="14"/>
  <c r="D202" i="14" l="1"/>
  <c r="D211" i="14"/>
  <c r="D212" i="14"/>
  <c r="D203" i="14"/>
  <c r="B177" i="14"/>
  <c r="C187" i="14"/>
  <c r="D187" i="14" s="1"/>
  <c r="C194" i="14"/>
  <c r="D194" i="14" s="1"/>
  <c r="D183" i="14"/>
  <c r="D188" i="14"/>
  <c r="C163" i="14"/>
  <c r="C141" i="14"/>
  <c r="C59" i="14"/>
  <c r="C49" i="14"/>
  <c r="E42" i="17"/>
  <c r="G49" i="17"/>
  <c r="F49" i="17"/>
  <c r="G47" i="17"/>
  <c r="F47" i="17"/>
  <c r="G44" i="17"/>
  <c r="F44" i="17"/>
  <c r="E18" i="17" l="1"/>
  <c r="F22" i="17"/>
  <c r="G22" i="17"/>
  <c r="B43" i="14" l="1"/>
  <c r="B42" i="14" s="1"/>
  <c r="B120" i="14" l="1"/>
  <c r="D42" i="17"/>
  <c r="D10" i="17"/>
  <c r="E10" i="17"/>
  <c r="C10" i="17"/>
  <c r="D10" i="13"/>
  <c r="F32" i="13"/>
  <c r="E31" i="13"/>
  <c r="C31" i="13"/>
  <c r="E30" i="13"/>
  <c r="G30" i="13" s="1"/>
  <c r="C30" i="13"/>
  <c r="D121" i="14" l="1"/>
  <c r="D126" i="14"/>
  <c r="F31" i="13"/>
  <c r="F30" i="13"/>
  <c r="C93" i="13" l="1"/>
  <c r="C28" i="13"/>
  <c r="C24" i="13"/>
  <c r="C22" i="13"/>
  <c r="C19" i="13"/>
  <c r="C12" i="13"/>
  <c r="F92" i="13" l="1"/>
  <c r="F46" i="17" l="1"/>
  <c r="E93" i="13"/>
  <c r="F79" i="13"/>
  <c r="C36" i="18" l="1"/>
  <c r="C42" i="17" l="1"/>
  <c r="C18" i="17"/>
  <c r="C91" i="13" l="1"/>
  <c r="C90" i="13" s="1"/>
  <c r="I28" i="18" l="1"/>
  <c r="C11" i="24" l="1"/>
  <c r="C11" i="22" l="1"/>
  <c r="B193" i="14" l="1"/>
  <c r="B198" i="14" l="1"/>
  <c r="B197" i="14" s="1"/>
  <c r="C177" i="14" l="1"/>
  <c r="D177" i="14" s="1"/>
  <c r="G45" i="17" l="1"/>
  <c r="G46" i="17"/>
  <c r="F45" i="17"/>
  <c r="G21" i="17"/>
  <c r="G23" i="17"/>
  <c r="F21" i="17"/>
  <c r="F17" i="17"/>
  <c r="F16" i="17"/>
  <c r="F18" i="17"/>
  <c r="E91" i="13"/>
  <c r="E90" i="13" l="1"/>
  <c r="F91" i="13"/>
  <c r="D182" i="14"/>
  <c r="D179" i="14"/>
  <c r="D164" i="14"/>
  <c r="D163" i="14"/>
  <c r="B169" i="14" l="1"/>
  <c r="D171" i="14"/>
  <c r="D18" i="17"/>
  <c r="D178" i="14" l="1"/>
  <c r="D170" i="14"/>
  <c r="C169" i="14"/>
  <c r="F8" i="18"/>
  <c r="G8" i="18"/>
  <c r="B10" i="18"/>
  <c r="C10" i="18"/>
  <c r="E10" i="18"/>
  <c r="F11" i="18"/>
  <c r="G11" i="18"/>
  <c r="F12" i="18"/>
  <c r="G12" i="18"/>
  <c r="B13" i="18"/>
  <c r="C13" i="18"/>
  <c r="E13" i="18"/>
  <c r="B27" i="18"/>
  <c r="C27" i="18"/>
  <c r="E27" i="18"/>
  <c r="F28" i="18"/>
  <c r="G28" i="18"/>
  <c r="F29" i="18"/>
  <c r="D169" i="14" l="1"/>
  <c r="B168" i="14"/>
  <c r="C14" i="18"/>
  <c r="G27" i="18"/>
  <c r="E14" i="18"/>
  <c r="E36" i="18" s="1"/>
  <c r="G10" i="18"/>
  <c r="F10" i="18"/>
  <c r="F13" i="18"/>
  <c r="B14" i="18"/>
  <c r="G13" i="18"/>
  <c r="G41" i="17"/>
  <c r="F41" i="17"/>
  <c r="B36" i="18" l="1"/>
  <c r="F36" i="18" s="1"/>
  <c r="G14" i="18"/>
  <c r="F14" i="18"/>
  <c r="F104" i="13"/>
  <c r="F101" i="13"/>
  <c r="F98" i="13"/>
  <c r="F85" i="13"/>
  <c r="F83" i="13"/>
  <c r="F76" i="13"/>
  <c r="F77" i="13"/>
  <c r="F78" i="13"/>
  <c r="F80" i="13"/>
  <c r="F75" i="13"/>
  <c r="F73" i="13"/>
  <c r="F64" i="13"/>
  <c r="F66" i="13"/>
  <c r="F67" i="13"/>
  <c r="F69" i="13"/>
  <c r="F70" i="13"/>
  <c r="F71" i="13"/>
  <c r="F63" i="13"/>
  <c r="F57" i="13"/>
  <c r="F58" i="13"/>
  <c r="F59" i="13"/>
  <c r="F60" i="13"/>
  <c r="F61" i="13"/>
  <c r="F56" i="13"/>
  <c r="F52" i="13"/>
  <c r="F53" i="13"/>
  <c r="F54" i="13"/>
  <c r="F51" i="13"/>
  <c r="F47" i="13"/>
  <c r="F45" i="13"/>
  <c r="F43" i="13"/>
  <c r="F42" i="13"/>
  <c r="F29" i="13"/>
  <c r="F23" i="13"/>
  <c r="F20" i="13"/>
  <c r="F13" i="13"/>
  <c r="C198" i="14" l="1"/>
  <c r="D60" i="14"/>
  <c r="D57" i="14"/>
  <c r="D51" i="14"/>
  <c r="D49" i="14"/>
  <c r="B47" i="14"/>
  <c r="B41" i="14" s="1"/>
  <c r="D45" i="14"/>
  <c r="D48" i="17"/>
  <c r="E48" i="17"/>
  <c r="C48" i="17"/>
  <c r="D38" i="17"/>
  <c r="E38" i="17"/>
  <c r="C38" i="17"/>
  <c r="D36" i="17"/>
  <c r="E36" i="17"/>
  <c r="C36" i="17"/>
  <c r="E33" i="17"/>
  <c r="D33" i="17"/>
  <c r="C33" i="17"/>
  <c r="D24" i="17"/>
  <c r="E24" i="17"/>
  <c r="C24" i="17"/>
  <c r="D15" i="17"/>
  <c r="E15" i="17"/>
  <c r="C15" i="17"/>
  <c r="G17" i="17"/>
  <c r="D13" i="17"/>
  <c r="E13" i="17"/>
  <c r="C13" i="17"/>
  <c r="G40" i="17"/>
  <c r="F40" i="17"/>
  <c r="G37" i="17"/>
  <c r="F19" i="17"/>
  <c r="G19" i="17"/>
  <c r="G16" i="17"/>
  <c r="G14" i="17"/>
  <c r="F14" i="17"/>
  <c r="G48" i="17" l="1"/>
  <c r="F48" i="17"/>
  <c r="G36" i="17"/>
  <c r="F42" i="17"/>
  <c r="E32" i="17"/>
  <c r="F36" i="17"/>
  <c r="G42" i="17"/>
  <c r="D9" i="17"/>
  <c r="G24" i="17"/>
  <c r="D32" i="17"/>
  <c r="G15" i="17"/>
  <c r="E9" i="17"/>
  <c r="G38" i="17"/>
  <c r="C32" i="17"/>
  <c r="C9" i="17"/>
  <c r="F38" i="17"/>
  <c r="G13" i="17"/>
  <c r="G18" i="17"/>
  <c r="G33" i="17"/>
  <c r="F13" i="17"/>
  <c r="F43" i="17"/>
  <c r="F39" i="17"/>
  <c r="G43" i="17"/>
  <c r="G39" i="17"/>
  <c r="G11" i="17"/>
  <c r="F11" i="17"/>
  <c r="G25" i="17"/>
  <c r="F15" i="17"/>
  <c r="F34" i="17"/>
  <c r="F37" i="17"/>
  <c r="G34" i="17"/>
  <c r="F33" i="17" l="1"/>
  <c r="G32" i="17"/>
  <c r="G10" i="17"/>
  <c r="F10" i="17"/>
  <c r="F32" i="17" l="1"/>
  <c r="G9" i="17"/>
  <c r="F9" i="17"/>
  <c r="D39" i="13" l="1"/>
  <c r="D95" i="13"/>
  <c r="E103" i="13"/>
  <c r="E97" i="13"/>
  <c r="E87" i="13"/>
  <c r="E82" i="13"/>
  <c r="E74" i="13"/>
  <c r="E72" i="13"/>
  <c r="E62" i="13"/>
  <c r="E55" i="13"/>
  <c r="E50" i="13"/>
  <c r="E41" i="13"/>
  <c r="E44" i="13"/>
  <c r="E27" i="13"/>
  <c r="E28" i="13"/>
  <c r="E24" i="13"/>
  <c r="E22" i="13"/>
  <c r="E19" i="13"/>
  <c r="E16" i="13"/>
  <c r="E15" i="13" s="1"/>
  <c r="E12" i="13"/>
  <c r="E21" i="13" l="1"/>
  <c r="E11" i="13"/>
  <c r="F12" i="13"/>
  <c r="E49" i="13"/>
  <c r="D107" i="13"/>
  <c r="C193" i="14" l="1"/>
  <c r="D193" i="14" s="1"/>
  <c r="D88" i="14"/>
  <c r="D142" i="14" l="1"/>
  <c r="C168" i="14"/>
  <c r="D168" i="14" s="1"/>
  <c r="D94" i="14"/>
  <c r="D147" i="14"/>
  <c r="D63" i="14" l="1"/>
  <c r="D93" i="14"/>
  <c r="D109" i="14"/>
  <c r="D44" i="14"/>
  <c r="D59" i="14" l="1"/>
  <c r="C43" i="14"/>
  <c r="D43" i="14" s="1"/>
  <c r="D48" i="14" l="1"/>
  <c r="D141" i="14"/>
  <c r="C42" i="14"/>
  <c r="D120" i="14" l="1"/>
  <c r="D42" i="14"/>
  <c r="D47" i="14"/>
  <c r="C197" i="14"/>
  <c r="C41" i="14" l="1"/>
  <c r="D41" i="14" s="1"/>
  <c r="D9" i="13" l="1"/>
  <c r="E105" i="13"/>
  <c r="C105" i="13"/>
  <c r="C103" i="13"/>
  <c r="F103" i="13" s="1"/>
  <c r="C97" i="13"/>
  <c r="F97" i="13" s="1"/>
  <c r="G90" i="13"/>
  <c r="F90" i="13"/>
  <c r="E86" i="13"/>
  <c r="G86" i="13" s="1"/>
  <c r="C87" i="13"/>
  <c r="E81" i="13"/>
  <c r="C82" i="13"/>
  <c r="C74" i="13"/>
  <c r="F74" i="13" s="1"/>
  <c r="C72" i="13"/>
  <c r="F72" i="13" s="1"/>
  <c r="C62" i="13"/>
  <c r="F62" i="13" s="1"/>
  <c r="C55" i="13"/>
  <c r="F55" i="13" s="1"/>
  <c r="C50" i="13"/>
  <c r="F50" i="13" s="1"/>
  <c r="E46" i="13"/>
  <c r="C46" i="13"/>
  <c r="C44" i="13"/>
  <c r="F44" i="13" s="1"/>
  <c r="C41" i="13"/>
  <c r="F41" i="13" s="1"/>
  <c r="F28" i="13"/>
  <c r="G27" i="13"/>
  <c r="C27" i="13"/>
  <c r="G21" i="13"/>
  <c r="E18" i="13"/>
  <c r="G18" i="13" s="1"/>
  <c r="C16" i="13"/>
  <c r="C15" i="13" s="1"/>
  <c r="G15" i="13"/>
  <c r="C11" i="13"/>
  <c r="C21" i="13" l="1"/>
  <c r="F21" i="13" s="1"/>
  <c r="F22" i="13"/>
  <c r="C81" i="13"/>
  <c r="F81" i="13" s="1"/>
  <c r="F82" i="13"/>
  <c r="C18" i="13"/>
  <c r="F19" i="13"/>
  <c r="E40" i="13"/>
  <c r="G40" i="13" s="1"/>
  <c r="F46" i="13"/>
  <c r="C86" i="13"/>
  <c r="E10" i="13"/>
  <c r="G10" i="13" s="1"/>
  <c r="G49" i="13"/>
  <c r="E96" i="13"/>
  <c r="C40" i="13"/>
  <c r="F27" i="13"/>
  <c r="C49" i="13"/>
  <c r="C96" i="13"/>
  <c r="C95" i="13" s="1"/>
  <c r="G11" i="13"/>
  <c r="F11" i="13"/>
  <c r="G81" i="13"/>
  <c r="C39" i="13" l="1"/>
  <c r="C107" i="13"/>
  <c r="C10" i="13"/>
  <c r="F10" i="13" s="1"/>
  <c r="F18" i="13"/>
  <c r="E95" i="13"/>
  <c r="G95" i="13" s="1"/>
  <c r="G96" i="13"/>
  <c r="F49" i="13"/>
  <c r="F40" i="13"/>
  <c r="E9" i="13"/>
  <c r="G9" i="13" s="1"/>
  <c r="F96" i="13"/>
  <c r="E39" i="13"/>
  <c r="C9" i="13" l="1"/>
  <c r="F9" i="13" s="1"/>
  <c r="E107" i="13"/>
  <c r="G107" i="13" s="1"/>
  <c r="F95" i="13"/>
  <c r="F39" i="13"/>
  <c r="G39" i="13"/>
  <c r="F107" i="13" l="1"/>
  <c r="F14" i="9" l="1"/>
  <c r="F15" i="9"/>
  <c r="E14" i="9"/>
  <c r="E15" i="9"/>
  <c r="C13" i="9"/>
  <c r="D13" i="9"/>
  <c r="B13" i="9"/>
  <c r="B11" i="9" l="1"/>
  <c r="B12" i="9"/>
  <c r="D12" i="9"/>
  <c r="D11" i="9"/>
  <c r="E11" i="9" s="1"/>
  <c r="C12" i="9"/>
  <c r="C11" i="9"/>
  <c r="F13" i="9"/>
  <c r="E13" i="9"/>
  <c r="F12" i="9" l="1"/>
  <c r="E12" i="9"/>
  <c r="F11" i="9"/>
</calcChain>
</file>

<file path=xl/sharedStrings.xml><?xml version="1.0" encoding="utf-8"?>
<sst xmlns="http://schemas.openxmlformats.org/spreadsheetml/2006/main" count="620" uniqueCount="294">
  <si>
    <t>Prihodi iz nadležnog proračuna i od HZZO-a temeljem ugovornih obveza</t>
  </si>
  <si>
    <t>Rashodi za zaposlene</t>
  </si>
  <si>
    <t>Materijalni rashodi</t>
  </si>
  <si>
    <t>Financijski rashodi</t>
  </si>
  <si>
    <t>Rashodi za nabavu proizvedene dugotrajne imovine</t>
  </si>
  <si>
    <t>Pomoći iz inozemstva i od subjekata unutar općeg proračuna</t>
  </si>
  <si>
    <t>I. OPĆI DIO</t>
  </si>
  <si>
    <t>RASHODI POSLOVANJA</t>
  </si>
  <si>
    <t xml:space="preserve">A. RAČUN PRIHODA I RASHODA </t>
  </si>
  <si>
    <t>RASHODI PREMA FUNKCIJSKOJ KLASIFIKACIJI</t>
  </si>
  <si>
    <t>BROJČANA OZNAKA I NAZIV</t>
  </si>
  <si>
    <t>Prihodi iz nadležnog proračuna za financiranje redovne djelatnosti proračunskih korisnika</t>
  </si>
  <si>
    <t>Prihodi od imovine</t>
  </si>
  <si>
    <t>Prihodi od financijske imovine</t>
  </si>
  <si>
    <t>Prihodi od prodaje proizvoda i robe te pruženih usluga</t>
  </si>
  <si>
    <t>Prihodi po posebnim propisima</t>
  </si>
  <si>
    <t>Pomoći proračunskim korisnicima iz proračuna koji im nije nadležan</t>
  </si>
  <si>
    <t>RASHODI I IZDACI</t>
  </si>
  <si>
    <t>Rashodi za usluge</t>
  </si>
  <si>
    <t>Postrojenja i oprema</t>
  </si>
  <si>
    <t>Plaće</t>
  </si>
  <si>
    <t>Doprinosi na plaće</t>
  </si>
  <si>
    <t>Ostali rashodi</t>
  </si>
  <si>
    <t>Tekuće donacije</t>
  </si>
  <si>
    <t>Nematerijalna proizvedena imovina</t>
  </si>
  <si>
    <t xml:space="preserve">Ostali rashodi za zaposlene </t>
  </si>
  <si>
    <t>Naknade troškova zaposlenima</t>
  </si>
  <si>
    <t>Rashodi za materijal i energiju</t>
  </si>
  <si>
    <t>Ostali nespomenuti rashodi poslovanja</t>
  </si>
  <si>
    <t>Ostali financijski rashodi</t>
  </si>
  <si>
    <t>Naknade za prijevoz, za rad na terenu i odvojeni život</t>
  </si>
  <si>
    <t>Stručno usavršavanje zaposlenika</t>
  </si>
  <si>
    <t>Sitni inventar i auto gume</t>
  </si>
  <si>
    <t>Uredski materijal i ostali materijalni rashodi</t>
  </si>
  <si>
    <t>Materijal i sirovine</t>
  </si>
  <si>
    <t>Zdravstvene i veterinarske usluge</t>
  </si>
  <si>
    <t>Intelektualne i osobne usluge</t>
  </si>
  <si>
    <t>Ostale usluge</t>
  </si>
  <si>
    <t>Plaće za redovan rad</t>
  </si>
  <si>
    <t>Doprinosi za obvezno zdravstveno osiguranje</t>
  </si>
  <si>
    <t>3211</t>
  </si>
  <si>
    <t>Službena putovanja</t>
  </si>
  <si>
    <t>3212</t>
  </si>
  <si>
    <t>3221</t>
  </si>
  <si>
    <t>3223</t>
  </si>
  <si>
    <t>Energija</t>
  </si>
  <si>
    <t>3224</t>
  </si>
  <si>
    <t>Materijal i dijelovi za tekuće i investicijsko održavanje</t>
  </si>
  <si>
    <t>Indeks</t>
  </si>
  <si>
    <t>3121</t>
  </si>
  <si>
    <t>3231</t>
  </si>
  <si>
    <t>Usluge telefona, pošte i prijevoza</t>
  </si>
  <si>
    <t>3232</t>
  </si>
  <si>
    <t>Usluge tekućeg i investicijskog održavanja</t>
  </si>
  <si>
    <t>3234</t>
  </si>
  <si>
    <t>Komunalne usluge</t>
  </si>
  <si>
    <t>3238</t>
  </si>
  <si>
    <t>Računalne usluge</t>
  </si>
  <si>
    <t>3239</t>
  </si>
  <si>
    <t>3293</t>
  </si>
  <si>
    <t>Reprezentacija</t>
  </si>
  <si>
    <t>Pristojbe i naknade</t>
  </si>
  <si>
    <t>3299</t>
  </si>
  <si>
    <t>3431</t>
  </si>
  <si>
    <t>Bankarske usluge i usluge platnog prometa</t>
  </si>
  <si>
    <t xml:space="preserve">Naknade troškova osobama izvan radnog odnosa </t>
  </si>
  <si>
    <t>4222</t>
  </si>
  <si>
    <t>Komunikacijska oprema</t>
  </si>
  <si>
    <t>4221</t>
  </si>
  <si>
    <t>Uredska oprema i namještaj</t>
  </si>
  <si>
    <t>6=4/3*100</t>
  </si>
  <si>
    <t>5=4/2*100</t>
  </si>
  <si>
    <t>Prihodi iz nadležnog proračuna za financiranje rashoda poslovanja</t>
  </si>
  <si>
    <t>Tekuće pomoći proračunskim korisnicima iz proračuna koji im nije nadležan</t>
  </si>
  <si>
    <t>Prihodi od pruženih usluga</t>
  </si>
  <si>
    <t>PRIHODI I PRIMICI</t>
  </si>
  <si>
    <t>Prihodi poslovanja</t>
  </si>
  <si>
    <t>Kamate na oročena sredstva i depozite po viđenju</t>
  </si>
  <si>
    <t>Prihodi od upravnih i administrativnih pristojbi, pristojbi po posebnim propisima i naknada</t>
  </si>
  <si>
    <t>Sufinanciranje cijene usluge, participacije i slično</t>
  </si>
  <si>
    <t>Prihodi od prodaje proizvoda i robe te pruženih usluga, prihodi od donacija te povrati po protestiranim jamstvima</t>
  </si>
  <si>
    <t xml:space="preserve">Tekuće donacije </t>
  </si>
  <si>
    <t xml:space="preserve">Kapitalne donacije </t>
  </si>
  <si>
    <t>Plaće za prekovremeni rad</t>
  </si>
  <si>
    <t>Doprinosi za obvezno osiguranje u slučaju nezaposl.</t>
  </si>
  <si>
    <t>Ostale naknade troškova zaposlenima</t>
  </si>
  <si>
    <t>Službena, radna i zaštitna odjeća i obuća</t>
  </si>
  <si>
    <t>Usluge promidžbe i informiranja</t>
  </si>
  <si>
    <t>Premije osiguranja</t>
  </si>
  <si>
    <t>Članarine i norme</t>
  </si>
  <si>
    <t>Troškovi sudskih postupaka</t>
  </si>
  <si>
    <t>Negativne tečajne razlike</t>
  </si>
  <si>
    <t>Zatezne kamate</t>
  </si>
  <si>
    <t xml:space="preserve">Naknade građanima i kućanstvima </t>
  </si>
  <si>
    <t>Ostale naknade građanima i kućanstvim aiz proračuna</t>
  </si>
  <si>
    <t>Naknade građanima i kućanstvima u novcu</t>
  </si>
  <si>
    <t>Naknade građanima i kućanstvima u naravi</t>
  </si>
  <si>
    <t>Tekuće donacije u naravi</t>
  </si>
  <si>
    <t>RASHODI ZA NABAVU NEFINANCIJSKE IMOVINE</t>
  </si>
  <si>
    <t>Oprema za održavanje i zaštitu</t>
  </si>
  <si>
    <t>Sportska i glazbena oprema</t>
  </si>
  <si>
    <t>Uređaji, strojevi i oprema za ostale namjene</t>
  </si>
  <si>
    <t>Knjige,umjetnička djela i ostale izložb.vrijednosti</t>
  </si>
  <si>
    <t>Knjige</t>
  </si>
  <si>
    <t>Ulaganje u računalne programe</t>
  </si>
  <si>
    <t>Izvor: 11 Opći prihodi i primici</t>
  </si>
  <si>
    <t>Izvor: 32 Vlastiti prihodi - proračunski korisnici</t>
  </si>
  <si>
    <t>Izvor: 43 Prihodi za posebne namjene - proračunski korisnici</t>
  </si>
  <si>
    <t xml:space="preserve">SVEUKUPNO PRIHODI </t>
  </si>
  <si>
    <t xml:space="preserve">SVEUKUPNO RASHODI </t>
  </si>
  <si>
    <t>SVEUKUPNO RASHODI I IZDACI</t>
  </si>
  <si>
    <t>A 530605 Natjecanja i smotre</t>
  </si>
  <si>
    <t>32 Materijalni rashodi</t>
  </si>
  <si>
    <t>A 550101 Osiguravanje uvjeta rada</t>
  </si>
  <si>
    <t>31 Rashodi za zaposlene</t>
  </si>
  <si>
    <t>34 Financijski rashodi</t>
  </si>
  <si>
    <t>42 Rashodi za nabavu proizvedene dugotrajne imovine</t>
  </si>
  <si>
    <t>37 Naknade građanima i kućanstvima na temelju osiguranja i druge naknade</t>
  </si>
  <si>
    <t>A 550203 Programi školskog kurikuluma</t>
  </si>
  <si>
    <t>A 550205 Sufinanciranje rada pomoćnika u nastavi</t>
  </si>
  <si>
    <t>K 550401 Opremanje ustanova školstva</t>
  </si>
  <si>
    <t>3231 Usluge telefona, pošte i prijevoza</t>
  </si>
  <si>
    <t>3433 Zatezne kamate</t>
  </si>
  <si>
    <t>3113 Plaće za prekovremeni rad</t>
  </si>
  <si>
    <t>3132 Doprinosi za obvezno zdravstveno osiguranje</t>
  </si>
  <si>
    <t>3211 Službena putovanja</t>
  </si>
  <si>
    <t>3213 Stručno usavršavanje zaposlenika</t>
  </si>
  <si>
    <t>3214 Ostale naknade troškova zaposlenima</t>
  </si>
  <si>
    <t>3221 Uredski materijal i ostali materijalni rashodi</t>
  </si>
  <si>
    <t>3222 Materijal i sirovine</t>
  </si>
  <si>
    <t>3224 Materijal i dijelovi za tekuće i investicijsko održavanje</t>
  </si>
  <si>
    <t>3225 Sitni inventar i auto gume</t>
  </si>
  <si>
    <t>3227 Službena radna i zaštitna odjeća</t>
  </si>
  <si>
    <t>3232 Usluge tekućeg i investicijskog održavanja</t>
  </si>
  <si>
    <t>3233 Usluge promidžbe i izvršenja</t>
  </si>
  <si>
    <t>3234 Komunalne usluge</t>
  </si>
  <si>
    <t>3235 Zakupnine i najamnine</t>
  </si>
  <si>
    <t>3236 Zdravstvene i veterinarske usluge</t>
  </si>
  <si>
    <t>3237 Intelektualne i osobne usluge</t>
  </si>
  <si>
    <t>3238 Računalne usluge</t>
  </si>
  <si>
    <t>3239 Ostale usluge</t>
  </si>
  <si>
    <t>3241 Naknade troškova osobama izvan radnog odnosa</t>
  </si>
  <si>
    <t>3293 Reprezentacija</t>
  </si>
  <si>
    <t>3294 Članarine i norme</t>
  </si>
  <si>
    <t>3295 Pristojbe i naknade</t>
  </si>
  <si>
    <t>3296 Troškovi sudskih postupaka</t>
  </si>
  <si>
    <t>3299 Ostali nespomenuti rashodi poslovanja</t>
  </si>
  <si>
    <t>3431 Bankarske usluge i usluge platnog prometa</t>
  </si>
  <si>
    <t>3721 Naknade građanima i kućanstvima u novcu</t>
  </si>
  <si>
    <t>3722 Naknade građanima i kućanstvima u naravi</t>
  </si>
  <si>
    <t>3212 Naknade za prijevoz, rad na terenu i odvojeni život</t>
  </si>
  <si>
    <t>3223 Energija</t>
  </si>
  <si>
    <t>3292 Premije osiguranja</t>
  </si>
  <si>
    <t>4221 Uredska oprema i namještaj</t>
  </si>
  <si>
    <t>4223 Oprema za održavanje i zaštitu</t>
  </si>
  <si>
    <t>4226 Sportska i glazbena oprema</t>
  </si>
  <si>
    <t>4241 Knjige</t>
  </si>
  <si>
    <t>4262 Ulaganje u računalne programe</t>
  </si>
  <si>
    <t>3111 Plaće za redovan rad</t>
  </si>
  <si>
    <t>3121 Ostali rashodi za zaposlene</t>
  </si>
  <si>
    <t>4227 Uređaji, strojevi i oprema za ostale namjene</t>
  </si>
  <si>
    <t>38 Ostali rashodi</t>
  </si>
  <si>
    <t>3812 Tekuće donacije u naravi</t>
  </si>
  <si>
    <r>
      <t xml:space="preserve">Program: 5306 Obilježavanje postignuća učenika i nastavnika
</t>
    </r>
    <r>
      <rPr>
        <b/>
        <i/>
        <sz val="10"/>
        <color rgb="FF000000"/>
        <rFont val="Arial"/>
        <family val="2"/>
        <charset val="238"/>
      </rPr>
      <t>Funkc.klas.: 0980 Usluge obrazovanja koje nisu drugdje svrstane</t>
    </r>
  </si>
  <si>
    <r>
      <t xml:space="preserve">Program: 5501 Srednjoškolsko obrazovanje
</t>
    </r>
    <r>
      <rPr>
        <b/>
        <i/>
        <sz val="10"/>
        <color rgb="FF000000"/>
        <rFont val="Arial"/>
        <family val="2"/>
        <charset val="238"/>
      </rPr>
      <t>Funkc.klas.: 0922 Više srednjoškolsko obrazovanje</t>
    </r>
  </si>
  <si>
    <r>
      <t xml:space="preserve">A 550221 Osiguranje besplatnih menstrualnih higijenskih potrepština
</t>
    </r>
    <r>
      <rPr>
        <b/>
        <i/>
        <sz val="10"/>
        <color rgb="FF000000"/>
        <rFont val="Arial"/>
        <family val="2"/>
        <charset val="238"/>
      </rPr>
      <t>Funk.klasif.:  0922 Više srednjoškolsko obrazovanj</t>
    </r>
    <r>
      <rPr>
        <b/>
        <sz val="10"/>
        <color rgb="FF000000"/>
        <rFont val="Arial"/>
        <family val="2"/>
        <charset val="238"/>
      </rPr>
      <t xml:space="preserve">e
</t>
    </r>
  </si>
  <si>
    <r>
      <t xml:space="preserve">Program: 5504 Kapitalna ulaganja u odgojno obrazovnu infrastrukturu
</t>
    </r>
    <r>
      <rPr>
        <b/>
        <i/>
        <sz val="10"/>
        <color rgb="FF000000"/>
        <rFont val="Arial"/>
        <family val="2"/>
        <charset val="238"/>
      </rPr>
      <t>Funk.klasif.: 0922 Više srednjoškolsko obrazovanje</t>
    </r>
  </si>
  <si>
    <t>Kapitalne pomoći proračunskim korisnicima iz proračuna koji im nije nadležan</t>
  </si>
  <si>
    <t>Izvor: 1</t>
  </si>
  <si>
    <t xml:space="preserve"> OPĆI PRIHODI I PRIMICI</t>
  </si>
  <si>
    <t>Izvor: 11</t>
  </si>
  <si>
    <t xml:space="preserve"> Opći prihodi i primici</t>
  </si>
  <si>
    <t>Izvor: 3</t>
  </si>
  <si>
    <t>VLASTITI PRIHODI</t>
  </si>
  <si>
    <t>Izvor: 32</t>
  </si>
  <si>
    <t>Vlasiti prihodi: proračunski korisnici</t>
  </si>
  <si>
    <t>Izvor: 4</t>
  </si>
  <si>
    <t>PRIHODI ZA POSEBNE NAMJENE</t>
  </si>
  <si>
    <t>Izvor: 43</t>
  </si>
  <si>
    <t>Prihodi za posebne namjene - proračunski korisnici</t>
  </si>
  <si>
    <t xml:space="preserve">Izvor: 5 </t>
  </si>
  <si>
    <t>POMOĆI</t>
  </si>
  <si>
    <t>Izvor: 52</t>
  </si>
  <si>
    <t>Izvor: 51</t>
  </si>
  <si>
    <t>Pomoći</t>
  </si>
  <si>
    <t>Izvor: 6</t>
  </si>
  <si>
    <t>DONACIJE</t>
  </si>
  <si>
    <t>Izvor: 62</t>
  </si>
  <si>
    <t>Donacije - proračunski korisnici</t>
  </si>
  <si>
    <t>Izvor: 44</t>
  </si>
  <si>
    <t>Prihodi za decentralizane funckije</t>
  </si>
  <si>
    <t>Izvor: 48</t>
  </si>
  <si>
    <t>Prenesena sredstva - namjenski prihodi</t>
  </si>
  <si>
    <t>Funk.klas.: 0 Javnost</t>
  </si>
  <si>
    <t>Funk. klas.: 09 OBRAZOVANJE</t>
  </si>
  <si>
    <t>Funk.klas: 092 Srednjoškolsko obrazovanje</t>
  </si>
  <si>
    <t xml:space="preserve">Funk.klas: 098 Usluge obrazovanja koje nisu drugdje svrstane </t>
  </si>
  <si>
    <t>4=3/2*100</t>
  </si>
  <si>
    <t xml:space="preserve">Indeks </t>
  </si>
  <si>
    <t xml:space="preserve">Izvor: 44 Prihodi za decentralizirane funkcije </t>
  </si>
  <si>
    <t xml:space="preserve">Izvor: 48 Prenesena sredstva - namjenski prihodi </t>
  </si>
  <si>
    <t>Donacije od pravnih i fizičkih osoba izvan općeg proračuna i povrat donacija po protestiranim jamstvima</t>
  </si>
  <si>
    <t>-</t>
  </si>
  <si>
    <t xml:space="preserve">  MANJAK</t>
  </si>
  <si>
    <t xml:space="preserve">  VIŠAK  </t>
  </si>
  <si>
    <t>VIŠAK/MANJAK (A) +/- NETO (B)+ PRENESENA SREDSTVA ( C )</t>
  </si>
  <si>
    <t>D. PRIJENOS SREDSTAVA U SLIJEDEĆE RAZDOBLJE</t>
  </si>
  <si>
    <t>Indeks 4./1. (5.)</t>
  </si>
  <si>
    <t>Oznaka</t>
  </si>
  <si>
    <t>Prenesena raspoloživa sredstva iz prethodne godine</t>
  </si>
  <si>
    <t>PRENESENA SREDSTVA   ( C)</t>
  </si>
  <si>
    <t>Indeks 4./2. (6.)</t>
  </si>
  <si>
    <t xml:space="preserve">C. PRENESENA SREDSTVA IZ PRETHODNE GODINE </t>
  </si>
  <si>
    <t>NETO  ZADUŽIVANJE/FINANCIRANJE (B)</t>
  </si>
  <si>
    <r>
      <rPr>
        <b/>
        <sz val="10"/>
        <color theme="1"/>
        <rFont val="Verdana"/>
        <family val="2"/>
        <charset val="238"/>
      </rPr>
      <t>5</t>
    </r>
    <r>
      <rPr>
        <sz val="10"/>
        <color theme="1"/>
        <rFont val="Verdana"/>
        <family val="2"/>
        <charset val="238"/>
      </rPr>
      <t xml:space="preserve"> Izdaci za financ.im. i otplate zajmova</t>
    </r>
  </si>
  <si>
    <r>
      <rPr>
        <b/>
        <sz val="10"/>
        <color rgb="FF000000"/>
        <rFont val="Verdana"/>
        <family val="2"/>
        <charset val="238"/>
      </rPr>
      <t>8</t>
    </r>
    <r>
      <rPr>
        <sz val="10"/>
        <color rgb="FF000000"/>
        <rFont val="Verdana"/>
        <family val="2"/>
        <charset val="238"/>
      </rPr>
      <t xml:space="preserve"> Primici od financijske imovine</t>
    </r>
  </si>
  <si>
    <t>B. RAČUN PRIHODA I PRIMITAKA</t>
  </si>
  <si>
    <t>B. RAČUN FINANCIRANJA</t>
  </si>
  <si>
    <t>RAZLIKA - VIŠAK/MANJAK (A)</t>
  </si>
  <si>
    <t>UKUPNO RASHODI</t>
  </si>
  <si>
    <t>4 Rashodi za nefinancijsku imovinu</t>
  </si>
  <si>
    <r>
      <rPr>
        <b/>
        <sz val="10"/>
        <color rgb="FF000000"/>
        <rFont val="Arial"/>
        <family val="2"/>
        <charset val="238"/>
      </rPr>
      <t>3</t>
    </r>
    <r>
      <rPr>
        <sz val="10"/>
        <color rgb="FF000000"/>
        <rFont val="Arial"/>
        <family val="2"/>
        <charset val="238"/>
      </rPr>
      <t xml:space="preserve"> Rashodi poslovanja</t>
    </r>
  </si>
  <si>
    <t>UKUPNO PRIHODI</t>
  </si>
  <si>
    <r>
      <rPr>
        <b/>
        <sz val="10"/>
        <color rgb="FF000000"/>
        <rFont val="Arial"/>
        <family val="2"/>
        <charset val="238"/>
      </rPr>
      <t>7</t>
    </r>
    <r>
      <rPr>
        <sz val="10"/>
        <color rgb="FF000000"/>
        <rFont val="Arial"/>
        <family val="2"/>
        <charset val="238"/>
      </rPr>
      <t xml:space="preserve"> Prihodi od prodaje nefinancijske imovine</t>
    </r>
  </si>
  <si>
    <r>
      <rPr>
        <b/>
        <sz val="10"/>
        <color rgb="FF000000"/>
        <rFont val="Arial"/>
        <family val="2"/>
        <charset val="238"/>
      </rPr>
      <t>6</t>
    </r>
    <r>
      <rPr>
        <sz val="10"/>
        <color rgb="FF000000"/>
        <rFont val="Arial"/>
        <family val="2"/>
        <charset val="238"/>
      </rPr>
      <t xml:space="preserve"> Prihodi poslovanja</t>
    </r>
  </si>
  <si>
    <t>A. RAČUN PRIHODA I RASHODA</t>
  </si>
  <si>
    <r>
      <t xml:space="preserve">             </t>
    </r>
    <r>
      <rPr>
        <b/>
        <sz val="16"/>
        <color indexed="8"/>
        <rFont val="Times New Roman"/>
        <family val="1"/>
        <charset val="238"/>
      </rPr>
      <t>SAŽETAK RAČUNA PRIHODA I RASHODA I RAČUNA FINANCIRANJA</t>
    </r>
  </si>
  <si>
    <t>OPĆI DIO</t>
  </si>
  <si>
    <t>Izvor: 58</t>
  </si>
  <si>
    <t>Prenesena sredstva - pomoći</t>
  </si>
  <si>
    <t>POLUGODIŠNJI IZVJEŠTAJ O IZVRŠENJU FINANCIJSKOG PLANA GLAZBENE ŠKOLE IVANA MATETIĆA RONJGOVA RIJEKA</t>
  </si>
  <si>
    <t xml:space="preserve">Program: 5502 Unapređenje kvalitete odgojno obrazovnog sustava
</t>
  </si>
  <si>
    <t>B. RAČUN FINANCIRANJA PREMA IZVORIMA FINANCIRANJA</t>
  </si>
  <si>
    <t>UKUPNO PRIMICI</t>
  </si>
  <si>
    <t>Izvor: 8 Namjenski primici</t>
  </si>
  <si>
    <t xml:space="preserve">Izvor: 83 Namjenski primici </t>
  </si>
  <si>
    <t>UKUPNO IZDACI</t>
  </si>
  <si>
    <t>Izvor: 1 OPĆI PRIHODI I PRIMICI</t>
  </si>
  <si>
    <t>B. RAČUN FINANCIRANJA PREMA EKONOMSKOJ KLASIFIKACIJI</t>
  </si>
  <si>
    <t>8 Primici od financijske imovine i zaduživanja</t>
  </si>
  <si>
    <t>84 Primici od zaduživanja</t>
  </si>
  <si>
    <t>842 Primljeni krediti i zajmovi od kreditnih i ostalih financijskih institucija u javnom sektoru</t>
  </si>
  <si>
    <t>8422 Primljeni krediti od kreditnih institucija u javnom sektoru</t>
  </si>
  <si>
    <t>5 Izdaci za financijsku imovinu i otplate zajmova</t>
  </si>
  <si>
    <t>54 Izdaci za otplatu glavnice primljenih kredita i zajmova</t>
  </si>
  <si>
    <t>542 Otplata glavnice primljenih kredita i zajmova od kreditnih i ostalih financijskih institucija u javnom sektoru</t>
  </si>
  <si>
    <t>5422 Otplata glavnice primljenih kredita od kreditnih institucija u javnom sektoru</t>
  </si>
  <si>
    <t>Preneseni manjak iz prethodne godine koji se pokrio</t>
  </si>
  <si>
    <t>Ostvarenje / Izvršenje za
1.1.-30.6.2025.</t>
  </si>
  <si>
    <t>Ostale kazne</t>
  </si>
  <si>
    <t>Kazne, penali i naknade štete</t>
  </si>
  <si>
    <t>4222 Komunikacijska oprema</t>
  </si>
  <si>
    <t>Ostvarenje / izvršenje 
1.1.-30.6.2025.             (1)</t>
  </si>
  <si>
    <t>Ostvarenje / izvršenje 
1.1.-30.6.2026.             (4)</t>
  </si>
  <si>
    <t>Tekući plan 2026. (3.)</t>
  </si>
  <si>
    <t xml:space="preserve">Ostvarenje/
izvršenje za 
1.1.-30.6.2025. </t>
  </si>
  <si>
    <t>Ostvarenje/
izvršenje 
1.1.-30.6.2026.</t>
  </si>
  <si>
    <t>PREMA EKONOMSKOJ KLASIFIKACIJI ZA RAZDOBLJE OD 1. SIJEČNJA DO 30. LIPNJA 2026. GODINE</t>
  </si>
  <si>
    <t>PREMA IZVORIMA FINANCIRANJA ZA RAZDOBLJE OD 1. SIJEČNJA DO 30. LIPNJA 2026. GODINE</t>
  </si>
  <si>
    <t>POLUGODIŠNJI IZVJEŠTAJ O IZVRŠENJU FINANCIJSKOG PLANA GLAZBENE ŠKOLE IVANA MATETIĆA RONJGOVA RIJEKA
ZA RAZDOBLJE OD 1.SIJEČNJA DO 30. LIPNJA 2026.</t>
  </si>
  <si>
    <t>Ostvarenje / Izvršenje za
1.1.-30.6.2026.</t>
  </si>
  <si>
    <t>POLUGODIŠNJI IZVJEŠTAJ O IZVRŠENJU FINANCIJSKOG PLANA ZA 2026.g.
GLAZBENE ŠKOLE IVANA MATETIĆA RONJGOVA RIJEKA</t>
  </si>
  <si>
    <t xml:space="preserve">Ostvarenje / izvršenje
1.1.-30.6.2026.  </t>
  </si>
  <si>
    <t xml:space="preserve">Ostvarenje/
izvršenje 
1.1.-30.06.2026. </t>
  </si>
  <si>
    <t>Kazne, upravne mjere i ostali prihodi</t>
  </si>
  <si>
    <t>Ostali prihodi</t>
  </si>
  <si>
    <t>Sredstva učešća za pomoći</t>
  </si>
  <si>
    <t>Pomoći iz državnog proračuna</t>
  </si>
  <si>
    <t>Ostale pomoći</t>
  </si>
  <si>
    <t>Izvor: 5.561 Europski socijalni fond plus</t>
  </si>
  <si>
    <t>Izvorni plan
 2026. (2.)</t>
  </si>
  <si>
    <t>Izvorni plan
 2026.</t>
  </si>
  <si>
    <t>Izvorni plan
2026.</t>
  </si>
  <si>
    <t>Izvorni plan  2026.</t>
  </si>
  <si>
    <r>
      <rPr>
        <b/>
        <sz val="11"/>
        <color rgb="FF000000"/>
        <rFont val="Times New Roman"/>
        <family val="1"/>
        <charset val="238"/>
      </rPr>
      <t xml:space="preserve">PRIJEDLOG </t>
    </r>
    <r>
      <rPr>
        <b/>
        <sz val="11"/>
        <rFont val="Times New Roman"/>
        <family val="1"/>
        <charset val="238"/>
      </rPr>
      <t>POLUGODIŠNJEG IZVJEŠTAJA O IZVRŠENJU FINANCIJSKOG PLANA  GLAZBENE ŠKOLE IVANA MATETIĆA RONJGOVA RIJEKA ZA 2026.GODINU</t>
    </r>
    <r>
      <rPr>
        <b/>
        <sz val="14"/>
        <color indexed="10"/>
        <rFont val="Times New Roman"/>
        <family val="1"/>
        <charset val="238"/>
      </rPr>
      <t xml:space="preserve">
IZVJEŠTAJ PO PROGRAMSKOJ KLASIFIKACIJI</t>
    </r>
    <r>
      <rPr>
        <b/>
        <sz val="14"/>
        <color rgb="FF000000"/>
        <rFont val="Times New Roman"/>
        <family val="1"/>
        <charset val="238"/>
      </rPr>
      <t xml:space="preserve">
POSEBNI DIO</t>
    </r>
  </si>
  <si>
    <t>Izvor: 12</t>
  </si>
  <si>
    <t>Izvor: 50</t>
  </si>
  <si>
    <t>Izvor: 56</t>
  </si>
  <si>
    <t>Fondovi EU</t>
  </si>
  <si>
    <t>Zakupnine i najamnine</t>
  </si>
  <si>
    <t>RKP br.: 11437 GLAZBENA ŠKOLA IVANA MATETIĆA RONJGOVA RIJEKA</t>
  </si>
  <si>
    <t>IZVORI FINANCIRANJA UKUPNO</t>
  </si>
  <si>
    <t>Izvor: 1 Opći prihodi i primici</t>
  </si>
  <si>
    <t>Izvor: 3 Vlastiti prihodi</t>
  </si>
  <si>
    <t>Izvor: 4 Prihodi za posebne namjene</t>
  </si>
  <si>
    <t>Izvor: 5 Pomoći</t>
  </si>
  <si>
    <t>Izvor: 6 Donacije</t>
  </si>
  <si>
    <t>Izvor: 62 Donacije</t>
  </si>
  <si>
    <t>Izvor: 50 Pomoći iz državnog proračuna</t>
  </si>
  <si>
    <t xml:space="preserve">Izvor: 50 Pomoći iz državnog proračuna </t>
  </si>
  <si>
    <t>Izvor: 52 Ostale pomoći</t>
  </si>
  <si>
    <t xml:space="preserve">Izvor: 62 Donacije </t>
  </si>
  <si>
    <t>Izvor: 50  Pomoći iz državnog proračuna</t>
  </si>
  <si>
    <t>PRIJEDLOG POLUGODIŠNJEG  IZVJEŠTAJA O IZVRŠENJU FINANCIJSKOG PLANA                                            GLAZBENA ŠKOLA IVANA MATETIĆA RONJGOVA RIJEKA
ZA RAZDOBLJE OD 1. SIJEČNJA DO 30. LIPNJA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</si>
</sst>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&quot;kn&quot;_-;\-* #,##0.00\ &quot;kn&quot;_-;_-* &quot;-&quot;??\ &quot;kn&quot;_-;_-@_-"/>
    <numFmt numFmtId="165" formatCode="_-* #,##0.00\ _k_n_-;\-* #,##0.00\ _k_n_-;_-* &quot;-&quot;??\ _k_n_-;_-@_-"/>
    <numFmt numFmtId="166" formatCode="#,##0.00\ &quot;kn&quot;"/>
    <numFmt numFmtId="167" formatCode="#,##0.00;[Red]#,##0.00"/>
  </numFmts>
  <fonts count="108" x14ac:knownFonts="1">
    <font>
      <sz val="10"/>
      <color rgb="FF000000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rgb="FF002060"/>
      <name val="Calibri"/>
      <family val="2"/>
    </font>
    <font>
      <sz val="12"/>
      <color rgb="FF002060"/>
      <name val="Calibri"/>
      <family val="2"/>
    </font>
    <font>
      <sz val="10"/>
      <color indexed="8"/>
      <name val="Arial"/>
      <family val="2"/>
      <charset val="238"/>
    </font>
    <font>
      <b/>
      <sz val="11"/>
      <color rgb="FF002060"/>
      <name val="Calibri"/>
      <family val="2"/>
      <scheme val="minor"/>
    </font>
    <font>
      <sz val="10"/>
      <name val="Arial"/>
      <family val="2"/>
    </font>
    <font>
      <sz val="12"/>
      <color rgb="FF000000"/>
      <name val="Calibri"/>
      <family val="2"/>
    </font>
    <font>
      <b/>
      <i/>
      <sz val="8"/>
      <color rgb="FF002060"/>
      <name val="Calibri"/>
      <family val="2"/>
      <scheme val="minor"/>
    </font>
    <font>
      <b/>
      <sz val="11"/>
      <color rgb="FF002060"/>
      <name val="Calibri"/>
      <family val="2"/>
    </font>
    <font>
      <sz val="11"/>
      <color rgb="FF000000"/>
      <name val="Calibri"/>
      <family val="2"/>
    </font>
    <font>
      <b/>
      <i/>
      <sz val="8"/>
      <color rgb="FF002060"/>
      <name val="Calibri"/>
      <family val="2"/>
    </font>
    <font>
      <i/>
      <sz val="8"/>
      <color rgb="FF000000"/>
      <name val="Calibri"/>
      <family val="2"/>
    </font>
    <font>
      <b/>
      <i/>
      <sz val="9"/>
      <color rgb="FF002060"/>
      <name val="Calibri"/>
      <family val="2"/>
      <scheme val="minor"/>
    </font>
    <font>
      <b/>
      <i/>
      <sz val="11"/>
      <color rgb="FF002060"/>
      <name val="Calibri"/>
      <family val="2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4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name val="Times New Roman"/>
      <family val="1"/>
    </font>
    <font>
      <b/>
      <sz val="16"/>
      <color rgb="FFFF0000"/>
      <name val="Times New Roman"/>
      <family val="1"/>
    </font>
    <font>
      <b/>
      <i/>
      <sz val="16"/>
      <name val="Times New Roman"/>
      <family val="1"/>
    </font>
    <font>
      <b/>
      <i/>
      <sz val="11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i/>
      <sz val="12"/>
      <name val="Times New Roman"/>
      <family val="1"/>
    </font>
    <font>
      <i/>
      <sz val="11"/>
      <name val="Times New Roman"/>
      <family val="1"/>
    </font>
    <font>
      <i/>
      <sz val="1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sz val="9"/>
      <color rgb="FFFF0000"/>
      <name val="Times New Roman"/>
      <family val="1"/>
    </font>
    <font>
      <b/>
      <i/>
      <sz val="14"/>
      <name val="Times New Roman"/>
      <family val="1"/>
    </font>
    <font>
      <b/>
      <i/>
      <sz val="14"/>
      <name val="Times New Roman"/>
      <family val="1"/>
      <charset val="238"/>
    </font>
    <font>
      <b/>
      <sz val="12"/>
      <name val="Times New Roman"/>
      <family val="1"/>
    </font>
    <font>
      <sz val="7.5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4"/>
      <name val="Times New Roman"/>
      <family val="1"/>
      <charset val="238"/>
    </font>
    <font>
      <b/>
      <sz val="16"/>
      <name val="Times New Roman"/>
      <family val="1"/>
    </font>
    <font>
      <b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6"/>
      <color rgb="FF000000"/>
      <name val="Times New Roman"/>
      <family val="1"/>
      <charset val="238"/>
    </font>
    <font>
      <sz val="7"/>
      <color theme="1"/>
      <name val="Verdana"/>
      <family val="2"/>
      <charset val="238"/>
    </font>
    <font>
      <b/>
      <sz val="11"/>
      <color rgb="FF000000"/>
      <name val="Times New Roman"/>
      <family val="1"/>
      <charset val="238"/>
    </font>
    <font>
      <b/>
      <sz val="10"/>
      <color rgb="FF000000"/>
      <name val="Arial"/>
      <family val="2"/>
      <charset val="238"/>
    </font>
    <font>
      <b/>
      <i/>
      <sz val="16"/>
      <color rgb="FF0070C0"/>
      <name val="Times New Roman"/>
      <family val="1"/>
    </font>
    <font>
      <b/>
      <sz val="14"/>
      <name val="Times New Roman"/>
      <family val="1"/>
    </font>
    <font>
      <b/>
      <i/>
      <sz val="11"/>
      <color rgb="FFFF0000"/>
      <name val="Times New Roman"/>
      <family val="1"/>
    </font>
    <font>
      <sz val="11"/>
      <color theme="1"/>
      <name val="Verdana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rgb="FF002060"/>
      <name val="Calibri"/>
      <family val="2"/>
      <scheme val="minor"/>
    </font>
    <font>
      <b/>
      <i/>
      <sz val="10"/>
      <color rgb="FF000000"/>
      <name val="Arial"/>
      <family val="2"/>
      <charset val="238"/>
    </font>
    <font>
      <b/>
      <i/>
      <sz val="12"/>
      <color theme="1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1"/>
      <color rgb="FF002060"/>
      <name val="Times New Roman"/>
      <family val="1"/>
      <charset val="238"/>
    </font>
    <font>
      <b/>
      <i/>
      <sz val="12"/>
      <color rgb="FF002060"/>
      <name val="Times New Roman"/>
      <family val="1"/>
      <charset val="238"/>
    </font>
    <font>
      <b/>
      <sz val="11"/>
      <color rgb="FFFF0000"/>
      <name val="Times New Roman"/>
      <family val="1"/>
    </font>
    <font>
      <sz val="9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9"/>
      <color theme="1"/>
      <name val="Arial"/>
      <family val="2"/>
      <charset val="238"/>
    </font>
    <font>
      <sz val="6"/>
      <color theme="1"/>
      <name val="Verdana"/>
      <family val="2"/>
      <charset val="238"/>
    </font>
    <font>
      <sz val="11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9"/>
      <color rgb="FF000000"/>
      <name val="Verdana"/>
      <family val="2"/>
      <charset val="238"/>
    </font>
    <font>
      <b/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Verdana"/>
      <family val="2"/>
      <charset val="238"/>
    </font>
    <font>
      <sz val="9"/>
      <color rgb="FF000000"/>
      <name val="Verdana"/>
      <family val="2"/>
      <charset val="238"/>
    </font>
    <font>
      <b/>
      <sz val="11"/>
      <color rgb="FF000000"/>
      <name val="Arial"/>
      <family val="2"/>
      <charset val="238"/>
    </font>
    <font>
      <b/>
      <sz val="16"/>
      <color indexed="8"/>
      <name val="Times New Roman"/>
      <family val="1"/>
      <charset val="238"/>
    </font>
    <font>
      <b/>
      <sz val="14"/>
      <color theme="1"/>
      <name val="Verdana"/>
      <family val="2"/>
      <charset val="238"/>
    </font>
    <font>
      <sz val="12"/>
      <color rgb="FF000000"/>
      <name val="Times New Roman"/>
      <family val="1"/>
      <charset val="238"/>
    </font>
    <font>
      <sz val="14"/>
      <color rgb="FF000000"/>
      <name val="Bookman Old Style"/>
      <family val="1"/>
      <charset val="238"/>
    </font>
    <font>
      <b/>
      <sz val="12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i/>
      <sz val="9"/>
      <name val="Calibri"/>
      <family val="2"/>
      <scheme val="minor"/>
    </font>
    <font>
      <b/>
      <sz val="1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0"/>
      <name val="Arial"/>
      <family val="2"/>
      <charset val="238"/>
    </font>
    <font>
      <b/>
      <sz val="7"/>
      <name val="Verdana"/>
      <family val="2"/>
      <charset val="238"/>
    </font>
    <font>
      <b/>
      <sz val="7"/>
      <color theme="1"/>
      <name val="Verdana"/>
      <family val="2"/>
      <charset val="238"/>
    </font>
    <font>
      <sz val="14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8">
    <xf numFmtId="0" fontId="0" fillId="0" borderId="0"/>
    <xf numFmtId="0" fontId="6" fillId="0" borderId="0"/>
    <xf numFmtId="0" fontId="11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21" fillId="0" borderId="0"/>
    <xf numFmtId="0" fontId="9" fillId="0" borderId="0"/>
    <xf numFmtId="0" fontId="11" fillId="0" borderId="0"/>
    <xf numFmtId="0" fontId="43" fillId="0" borderId="0"/>
    <xf numFmtId="0" fontId="21" fillId="0" borderId="0"/>
    <xf numFmtId="165" fontId="21" fillId="0" borderId="0" applyFont="0" applyFill="0" applyBorder="0" applyAlignment="0" applyProtection="0"/>
    <xf numFmtId="0" fontId="2" fillId="0" borderId="0"/>
    <xf numFmtId="0" fontId="1" fillId="0" borderId="0"/>
    <xf numFmtId="0" fontId="82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01">
    <xf numFmtId="0" fontId="0" fillId="0" borderId="0" xfId="0"/>
    <xf numFmtId="0" fontId="7" fillId="3" borderId="0" xfId="1" applyFont="1" applyFill="1" applyAlignment="1">
      <alignment horizontal="center" vertical="center" wrapText="1"/>
    </xf>
    <xf numFmtId="0" fontId="8" fillId="3" borderId="0" xfId="1" applyFont="1" applyFill="1" applyAlignment="1">
      <alignment vertical="center" wrapText="1"/>
    </xf>
    <xf numFmtId="0" fontId="12" fillId="0" borderId="0" xfId="0" applyFont="1"/>
    <xf numFmtId="3" fontId="10" fillId="2" borderId="10" xfId="0" applyNumberFormat="1" applyFont="1" applyFill="1" applyBorder="1" applyAlignment="1">
      <alignment horizontal="center" vertical="center" wrapText="1"/>
    </xf>
    <xf numFmtId="0" fontId="14" fillId="3" borderId="10" xfId="1" applyFont="1" applyFill="1" applyBorder="1" applyAlignment="1">
      <alignment horizontal="center" vertical="center" wrapText="1"/>
    </xf>
    <xf numFmtId="0" fontId="15" fillId="0" borderId="0" xfId="0" applyFont="1"/>
    <xf numFmtId="0" fontId="16" fillId="3" borderId="10" xfId="1" applyFont="1" applyFill="1" applyBorder="1" applyAlignment="1">
      <alignment horizontal="center" vertical="center" wrapText="1"/>
    </xf>
    <xf numFmtId="3" fontId="13" fillId="2" borderId="10" xfId="0" applyNumberFormat="1" applyFont="1" applyFill="1" applyBorder="1" applyAlignment="1">
      <alignment horizontal="center" vertical="center" wrapText="1"/>
    </xf>
    <xf numFmtId="0" fontId="17" fillId="0" borderId="0" xfId="0" applyFont="1"/>
    <xf numFmtId="49" fontId="10" fillId="0" borderId="10" xfId="6" applyNumberFormat="1" applyFont="1" applyBorder="1" applyAlignment="1">
      <alignment horizontal="left" vertical="center" wrapText="1"/>
    </xf>
    <xf numFmtId="0" fontId="19" fillId="3" borderId="10" xfId="1" applyFont="1" applyFill="1" applyBorder="1" applyAlignment="1">
      <alignment horizontal="center" vertical="center" wrapText="1"/>
    </xf>
    <xf numFmtId="0" fontId="23" fillId="0" borderId="0" xfId="7" applyFont="1" applyAlignment="1">
      <alignment vertical="center" wrapText="1"/>
    </xf>
    <xf numFmtId="3" fontId="24" fillId="0" borderId="0" xfId="7" applyNumberFormat="1" applyFont="1"/>
    <xf numFmtId="49" fontId="27" fillId="0" borderId="0" xfId="7" applyNumberFormat="1" applyFont="1"/>
    <xf numFmtId="49" fontId="24" fillId="0" borderId="0" xfId="7" applyNumberFormat="1" applyFont="1"/>
    <xf numFmtId="49" fontId="24" fillId="0" borderId="0" xfId="7" applyNumberFormat="1" applyFont="1" applyAlignment="1">
      <alignment horizontal="center"/>
    </xf>
    <xf numFmtId="0" fontId="29" fillId="0" borderId="12" xfId="7" applyNumberFormat="1" applyFont="1" applyBorder="1" applyAlignment="1">
      <alignment horizontal="center" vertical="center" wrapText="1"/>
    </xf>
    <xf numFmtId="3" fontId="29" fillId="0" borderId="12" xfId="7" quotePrefix="1" applyNumberFormat="1" applyFont="1" applyBorder="1" applyAlignment="1">
      <alignment horizontal="center" vertical="center" wrapText="1"/>
    </xf>
    <xf numFmtId="3" fontId="30" fillId="0" borderId="0" xfId="7" applyNumberFormat="1" applyFont="1"/>
    <xf numFmtId="0" fontId="32" fillId="0" borderId="17" xfId="7" applyFont="1" applyBorder="1" applyAlignment="1">
      <alignment horizontal="left" vertical="center" wrapText="1"/>
    </xf>
    <xf numFmtId="4" fontId="32" fillId="0" borderId="17" xfId="7" applyNumberFormat="1" applyFont="1" applyBorder="1" applyAlignment="1">
      <alignment horizontal="right" vertical="center"/>
    </xf>
    <xf numFmtId="4" fontId="34" fillId="0" borderId="17" xfId="7" applyNumberFormat="1" applyFont="1" applyFill="1" applyBorder="1" applyAlignment="1" applyProtection="1">
      <alignment horizontal="right" vertical="top" shrinkToFit="1"/>
      <protection locked="0"/>
    </xf>
    <xf numFmtId="3" fontId="24" fillId="3" borderId="0" xfId="7" applyNumberFormat="1" applyFont="1" applyFill="1"/>
    <xf numFmtId="3" fontId="24" fillId="4" borderId="0" xfId="7" applyNumberFormat="1" applyFont="1" applyFill="1"/>
    <xf numFmtId="4" fontId="33" fillId="0" borderId="17" xfId="7" applyNumberFormat="1" applyFont="1" applyFill="1" applyBorder="1" applyAlignment="1">
      <alignment horizontal="right" vertical="center" wrapText="1"/>
    </xf>
    <xf numFmtId="4" fontId="33" fillId="0" borderId="17" xfId="7" applyNumberFormat="1" applyFont="1" applyBorder="1" applyAlignment="1">
      <alignment horizontal="right" vertical="center"/>
    </xf>
    <xf numFmtId="4" fontId="33" fillId="0" borderId="17" xfId="7" applyNumberFormat="1" applyFont="1" applyFill="1" applyBorder="1" applyAlignment="1">
      <alignment horizontal="right" vertical="center"/>
    </xf>
    <xf numFmtId="3" fontId="38" fillId="0" borderId="0" xfId="7" applyNumberFormat="1" applyFont="1"/>
    <xf numFmtId="0" fontId="32" fillId="0" borderId="22" xfId="7" applyFont="1" applyBorder="1" applyAlignment="1">
      <alignment horizontal="left" vertical="center"/>
    </xf>
    <xf numFmtId="0" fontId="32" fillId="0" borderId="0" xfId="7" applyFont="1" applyBorder="1" applyAlignment="1">
      <alignment horizontal="left" vertical="center" wrapText="1"/>
    </xf>
    <xf numFmtId="4" fontId="32" fillId="0" borderId="0" xfId="7" applyNumberFormat="1" applyFont="1" applyBorder="1" applyAlignment="1">
      <alignment horizontal="right" vertical="center" wrapText="1"/>
    </xf>
    <xf numFmtId="4" fontId="32" fillId="0" borderId="0" xfId="7" applyNumberFormat="1" applyFont="1" applyBorder="1" applyAlignment="1">
      <alignment horizontal="right" vertical="center"/>
    </xf>
    <xf numFmtId="4" fontId="39" fillId="0" borderId="5" xfId="7" quotePrefix="1" applyNumberFormat="1" applyFont="1" applyBorder="1" applyAlignment="1">
      <alignment horizontal="right" vertical="center"/>
    </xf>
    <xf numFmtId="0" fontId="24" fillId="0" borderId="0" xfId="7" applyNumberFormat="1" applyFont="1" applyAlignment="1">
      <alignment horizontal="center"/>
    </xf>
    <xf numFmtId="3" fontId="33" fillId="0" borderId="0" xfId="7" applyNumberFormat="1" applyFont="1"/>
    <xf numFmtId="166" fontId="30" fillId="0" borderId="0" xfId="7" applyNumberFormat="1" applyFont="1"/>
    <xf numFmtId="0" fontId="28" fillId="0" borderId="25" xfId="7" quotePrefix="1" applyNumberFormat="1" applyFont="1" applyBorder="1" applyAlignment="1">
      <alignment horizontal="center" vertical="center" wrapText="1"/>
    </xf>
    <xf numFmtId="0" fontId="28" fillId="0" borderId="23" xfId="7" quotePrefix="1" applyNumberFormat="1" applyFont="1" applyBorder="1" applyAlignment="1">
      <alignment horizontal="center" vertical="center" wrapText="1"/>
    </xf>
    <xf numFmtId="4" fontId="41" fillId="0" borderId="23" xfId="7" applyNumberFormat="1" applyFont="1" applyBorder="1" applyAlignment="1">
      <alignment vertical="center" wrapText="1"/>
    </xf>
    <xf numFmtId="166" fontId="24" fillId="0" borderId="0" xfId="7" applyNumberFormat="1" applyFont="1"/>
    <xf numFmtId="3" fontId="35" fillId="0" borderId="0" xfId="7" applyNumberFormat="1" applyFont="1"/>
    <xf numFmtId="0" fontId="35" fillId="5" borderId="16" xfId="7" applyNumberFormat="1" applyFont="1" applyFill="1" applyBorder="1" applyAlignment="1">
      <alignment horizontal="left" vertical="center"/>
    </xf>
    <xf numFmtId="3" fontId="35" fillId="5" borderId="17" xfId="7" applyNumberFormat="1" applyFont="1" applyFill="1" applyBorder="1" applyAlignment="1">
      <alignment horizontal="left" vertical="center" wrapText="1"/>
    </xf>
    <xf numFmtId="4" fontId="35" fillId="5" borderId="17" xfId="7" applyNumberFormat="1" applyFont="1" applyFill="1" applyBorder="1" applyAlignment="1">
      <alignment horizontal="right" vertical="center"/>
    </xf>
    <xf numFmtId="4" fontId="24" fillId="0" borderId="0" xfId="7" applyNumberFormat="1" applyFont="1"/>
    <xf numFmtId="0" fontId="33" fillId="0" borderId="16" xfId="7" applyNumberFormat="1" applyFont="1" applyBorder="1" applyAlignment="1">
      <alignment horizontal="left" vertical="center"/>
    </xf>
    <xf numFmtId="4" fontId="30" fillId="0" borderId="0" xfId="7" applyNumberFormat="1" applyFont="1"/>
    <xf numFmtId="3" fontId="33" fillId="0" borderId="17" xfId="7" applyNumberFormat="1" applyFont="1" applyBorder="1" applyAlignment="1">
      <alignment horizontal="left" vertical="center" wrapText="1"/>
    </xf>
    <xf numFmtId="4" fontId="42" fillId="6" borderId="17" xfId="9" applyNumberFormat="1" applyFont="1" applyFill="1" applyBorder="1" applyAlignment="1">
      <alignment horizontal="right" wrapText="1"/>
    </xf>
    <xf numFmtId="4" fontId="34" fillId="0" borderId="17" xfId="7" applyNumberFormat="1" applyFont="1" applyFill="1" applyBorder="1" applyAlignment="1" applyProtection="1">
      <alignment horizontal="right" vertical="center" shrinkToFit="1"/>
      <protection locked="0"/>
    </xf>
    <xf numFmtId="3" fontId="33" fillId="0" borderId="0" xfId="7" applyNumberFormat="1" applyFont="1" applyBorder="1"/>
    <xf numFmtId="0" fontId="33" fillId="3" borderId="16" xfId="7" applyNumberFormat="1" applyFont="1" applyFill="1" applyBorder="1" applyAlignment="1">
      <alignment horizontal="left" vertical="center"/>
    </xf>
    <xf numFmtId="3" fontId="33" fillId="3" borderId="17" xfId="7" applyNumberFormat="1" applyFont="1" applyFill="1" applyBorder="1" applyAlignment="1">
      <alignment horizontal="left" vertical="center" wrapText="1"/>
    </xf>
    <xf numFmtId="4" fontId="33" fillId="3" borderId="17" xfId="7" applyNumberFormat="1" applyFont="1" applyFill="1" applyBorder="1" applyAlignment="1">
      <alignment horizontal="right" vertical="center"/>
    </xf>
    <xf numFmtId="3" fontId="35" fillId="0" borderId="0" xfId="7" applyNumberFormat="1" applyFont="1" applyBorder="1"/>
    <xf numFmtId="0" fontId="33" fillId="0" borderId="19" xfId="7" applyNumberFormat="1" applyFont="1" applyBorder="1" applyAlignment="1">
      <alignment horizontal="left" vertical="center"/>
    </xf>
    <xf numFmtId="3" fontId="33" fillId="0" borderId="20" xfId="7" applyNumberFormat="1" applyFont="1" applyBorder="1" applyAlignment="1">
      <alignment horizontal="left" vertical="center" wrapText="1"/>
    </xf>
    <xf numFmtId="4" fontId="34" fillId="0" borderId="20" xfId="7" applyNumberFormat="1" applyFont="1" applyFill="1" applyBorder="1" applyAlignment="1" applyProtection="1">
      <alignment horizontal="right" vertical="top" shrinkToFit="1"/>
      <protection locked="0"/>
    </xf>
    <xf numFmtId="4" fontId="33" fillId="0" borderId="20" xfId="7" applyNumberFormat="1" applyFont="1" applyBorder="1" applyAlignment="1">
      <alignment horizontal="right" vertical="center"/>
    </xf>
    <xf numFmtId="4" fontId="34" fillId="0" borderId="20" xfId="10" applyNumberFormat="1" applyFont="1" applyFill="1" applyBorder="1" applyAlignment="1" applyProtection="1">
      <alignment horizontal="right" vertical="top" shrinkToFit="1"/>
      <protection locked="0"/>
    </xf>
    <xf numFmtId="4" fontId="40" fillId="0" borderId="5" xfId="7" applyNumberFormat="1" applyFont="1" applyBorder="1" applyAlignment="1">
      <alignment horizontal="right" vertical="center"/>
    </xf>
    <xf numFmtId="3" fontId="44" fillId="0" borderId="0" xfId="7" applyNumberFormat="1" applyFont="1" applyBorder="1"/>
    <xf numFmtId="3" fontId="44" fillId="0" borderId="0" xfId="7" applyNumberFormat="1" applyFont="1"/>
    <xf numFmtId="3" fontId="45" fillId="0" borderId="0" xfId="7" applyNumberFormat="1" applyFont="1" applyAlignment="1">
      <alignment horizontal="center" vertical="center"/>
    </xf>
    <xf numFmtId="0" fontId="28" fillId="0" borderId="0" xfId="7" applyNumberFormat="1" applyFont="1" applyAlignment="1">
      <alignment vertical="center" wrapText="1"/>
    </xf>
    <xf numFmtId="3" fontId="45" fillId="0" borderId="0" xfId="7" applyNumberFormat="1" applyFont="1" applyAlignment="1">
      <alignment horizontal="center"/>
    </xf>
    <xf numFmtId="0" fontId="28" fillId="0" borderId="0" xfId="7" applyNumberFormat="1" applyFont="1" applyAlignment="1">
      <alignment wrapText="1"/>
    </xf>
    <xf numFmtId="4" fontId="47" fillId="0" borderId="0" xfId="12" applyNumberFormat="1" applyFont="1" applyBorder="1" applyAlignment="1">
      <alignment horizontal="right" wrapText="1"/>
    </xf>
    <xf numFmtId="4" fontId="48" fillId="0" borderId="0" xfId="12" applyNumberFormat="1" applyFont="1" applyBorder="1" applyAlignment="1">
      <alignment horizontal="right" wrapText="1"/>
    </xf>
    <xf numFmtId="3" fontId="49" fillId="0" borderId="0" xfId="12" applyNumberFormat="1" applyFont="1" applyBorder="1" applyAlignment="1">
      <alignment horizontal="right" wrapText="1"/>
    </xf>
    <xf numFmtId="4" fontId="36" fillId="4" borderId="17" xfId="7" applyNumberFormat="1" applyFont="1" applyFill="1" applyBorder="1" applyAlignment="1">
      <alignment horizontal="right" vertical="center" wrapText="1"/>
    </xf>
    <xf numFmtId="4" fontId="36" fillId="4" borderId="17" xfId="7" applyNumberFormat="1" applyFont="1" applyFill="1" applyBorder="1" applyAlignment="1">
      <alignment horizontal="right" vertical="center"/>
    </xf>
    <xf numFmtId="3" fontId="35" fillId="4" borderId="14" xfId="7" applyNumberFormat="1" applyFont="1" applyFill="1" applyBorder="1" applyAlignment="1">
      <alignment horizontal="left" vertical="center" wrapText="1"/>
    </xf>
    <xf numFmtId="4" fontId="31" fillId="4" borderId="14" xfId="7" applyNumberFormat="1" applyFont="1" applyFill="1" applyBorder="1" applyAlignment="1">
      <alignment horizontal="right" vertical="center"/>
    </xf>
    <xf numFmtId="3" fontId="35" fillId="4" borderId="17" xfId="7" applyNumberFormat="1" applyFont="1" applyFill="1" applyBorder="1" applyAlignment="1">
      <alignment horizontal="left" vertical="center" wrapText="1"/>
    </xf>
    <xf numFmtId="4" fontId="35" fillId="4" borderId="17" xfId="7" applyNumberFormat="1" applyFont="1" applyFill="1" applyBorder="1" applyAlignment="1">
      <alignment horizontal="right" vertical="center"/>
    </xf>
    <xf numFmtId="0" fontId="35" fillId="4" borderId="16" xfId="7" applyNumberFormat="1" applyFont="1" applyFill="1" applyBorder="1" applyAlignment="1">
      <alignment horizontal="left" vertical="center"/>
    </xf>
    <xf numFmtId="0" fontId="35" fillId="4" borderId="16" xfId="7" applyNumberFormat="1" applyFont="1" applyFill="1" applyBorder="1" applyAlignment="1">
      <alignment horizontal="center" vertical="center"/>
    </xf>
    <xf numFmtId="3" fontId="35" fillId="4" borderId="17" xfId="7" applyNumberFormat="1" applyFont="1" applyFill="1" applyBorder="1" applyAlignment="1">
      <alignment horizontal="center" vertical="center" wrapText="1"/>
    </xf>
    <xf numFmtId="0" fontId="35" fillId="4" borderId="13" xfId="7" applyNumberFormat="1" applyFont="1" applyFill="1" applyBorder="1" applyAlignment="1">
      <alignment horizontal="left" vertical="center"/>
    </xf>
    <xf numFmtId="0" fontId="54" fillId="0" borderId="0" xfId="13" applyFont="1" applyAlignment="1">
      <alignment vertical="center" wrapText="1"/>
    </xf>
    <xf numFmtId="0" fontId="55" fillId="0" borderId="0" xfId="13" applyFont="1"/>
    <xf numFmtId="0" fontId="28" fillId="0" borderId="28" xfId="13" applyNumberFormat="1" applyFont="1" applyBorder="1" applyAlignment="1">
      <alignment horizontal="center" vertical="center" wrapText="1"/>
    </xf>
    <xf numFmtId="3" fontId="29" fillId="0" borderId="0" xfId="13" quotePrefix="1" applyNumberFormat="1" applyFont="1" applyBorder="1" applyAlignment="1">
      <alignment horizontal="center" vertical="center" wrapText="1"/>
    </xf>
    <xf numFmtId="3" fontId="27" fillId="0" borderId="0" xfId="13" applyNumberFormat="1" applyFont="1" applyBorder="1" applyAlignment="1">
      <alignment horizontal="right" vertical="center"/>
    </xf>
    <xf numFmtId="3" fontId="27" fillId="0" borderId="0" xfId="13" applyNumberFormat="1" applyFont="1" applyFill="1" applyBorder="1" applyAlignment="1">
      <alignment horizontal="right" vertical="center"/>
    </xf>
    <xf numFmtId="3" fontId="24" fillId="0" borderId="0" xfId="13" applyNumberFormat="1" applyFont="1" applyAlignment="1">
      <alignment vertical="center"/>
    </xf>
    <xf numFmtId="3" fontId="29" fillId="0" borderId="0" xfId="13" quotePrefix="1" applyNumberFormat="1" applyFont="1" applyFill="1" applyBorder="1" applyAlignment="1">
      <alignment horizontal="center" vertical="center" wrapText="1"/>
    </xf>
    <xf numFmtId="3" fontId="35" fillId="0" borderId="0" xfId="13" applyNumberFormat="1" applyFont="1" applyFill="1" applyBorder="1" applyAlignment="1">
      <alignment horizontal="right" vertical="center"/>
    </xf>
    <xf numFmtId="0" fontId="55" fillId="0" borderId="0" xfId="13" applyFont="1" applyFill="1" applyBorder="1"/>
    <xf numFmtId="0" fontId="57" fillId="7" borderId="2" xfId="0" applyFont="1" applyFill="1" applyBorder="1" applyAlignment="1">
      <alignment horizontal="left" wrapText="1" indent="1"/>
    </xf>
    <xf numFmtId="4" fontId="57" fillId="7" borderId="2" xfId="0" applyNumberFormat="1" applyFont="1" applyFill="1" applyBorder="1" applyAlignment="1">
      <alignment horizontal="right" wrapText="1" indent="1"/>
    </xf>
    <xf numFmtId="0" fontId="57" fillId="8" borderId="2" xfId="0" applyFont="1" applyFill="1" applyBorder="1" applyAlignment="1">
      <alignment horizontal="left" wrapText="1" indent="3"/>
    </xf>
    <xf numFmtId="4" fontId="57" fillId="8" borderId="2" xfId="0" applyNumberFormat="1" applyFont="1" applyFill="1" applyBorder="1" applyAlignment="1">
      <alignment horizontal="right" wrapText="1" indent="1"/>
    </xf>
    <xf numFmtId="4" fontId="43" fillId="6" borderId="2" xfId="0" applyNumberFormat="1" applyFont="1" applyFill="1" applyBorder="1" applyAlignment="1">
      <alignment horizontal="right" wrapText="1" indent="1"/>
    </xf>
    <xf numFmtId="0" fontId="43" fillId="6" borderId="2" xfId="0" applyFont="1" applyFill="1" applyBorder="1" applyAlignment="1">
      <alignment horizontal="left" wrapText="1" indent="5"/>
    </xf>
    <xf numFmtId="4" fontId="57" fillId="6" borderId="2" xfId="0" applyNumberFormat="1" applyFont="1" applyFill="1" applyBorder="1" applyAlignment="1">
      <alignment horizontal="right" wrapText="1" indent="1"/>
    </xf>
    <xf numFmtId="4" fontId="57" fillId="0" borderId="2" xfId="0" applyNumberFormat="1" applyFont="1" applyFill="1" applyBorder="1" applyAlignment="1">
      <alignment horizontal="right" wrapText="1" indent="1"/>
    </xf>
    <xf numFmtId="0" fontId="43" fillId="0" borderId="2" xfId="0" applyFont="1" applyFill="1" applyBorder="1" applyAlignment="1">
      <alignment horizontal="left" wrapText="1" indent="5"/>
    </xf>
    <xf numFmtId="4" fontId="43" fillId="0" borderId="2" xfId="0" applyNumberFormat="1" applyFont="1" applyFill="1" applyBorder="1" applyAlignment="1">
      <alignment horizontal="right" wrapText="1" indent="1"/>
    </xf>
    <xf numFmtId="0" fontId="57" fillId="6" borderId="2" xfId="0" applyFont="1" applyFill="1" applyBorder="1" applyAlignment="1">
      <alignment horizontal="left" wrapText="1" indent="5"/>
    </xf>
    <xf numFmtId="0" fontId="57" fillId="9" borderId="2" xfId="0" applyFont="1" applyFill="1" applyBorder="1" applyAlignment="1">
      <alignment horizontal="left" wrapText="1" indent="5"/>
    </xf>
    <xf numFmtId="4" fontId="57" fillId="9" borderId="2" xfId="0" applyNumberFormat="1" applyFont="1" applyFill="1" applyBorder="1" applyAlignment="1">
      <alignment horizontal="right" wrapText="1" indent="1"/>
    </xf>
    <xf numFmtId="0" fontId="57" fillId="0" borderId="2" xfId="0" applyFont="1" applyFill="1" applyBorder="1" applyAlignment="1">
      <alignment horizontal="left" wrapText="1" indent="5"/>
    </xf>
    <xf numFmtId="0" fontId="55" fillId="0" borderId="0" xfId="13" applyFont="1" applyFill="1"/>
    <xf numFmtId="0" fontId="43" fillId="0" borderId="2" xfId="0" applyFont="1" applyFill="1" applyBorder="1" applyAlignment="1">
      <alignment horizontal="left" wrapText="1" indent="3"/>
    </xf>
    <xf numFmtId="0" fontId="57" fillId="10" borderId="2" xfId="0" applyFont="1" applyFill="1" applyBorder="1" applyAlignment="1">
      <alignment horizontal="left" wrapText="1" indent="2"/>
    </xf>
    <xf numFmtId="4" fontId="57" fillId="10" borderId="2" xfId="0" applyNumberFormat="1" applyFont="1" applyFill="1" applyBorder="1" applyAlignment="1">
      <alignment horizontal="right" wrapText="1" indent="1"/>
    </xf>
    <xf numFmtId="4" fontId="43" fillId="8" borderId="2" xfId="0" applyNumberFormat="1" applyFont="1" applyFill="1" applyBorder="1" applyAlignment="1">
      <alignment horizontal="right" wrapText="1" indent="1"/>
    </xf>
    <xf numFmtId="0" fontId="57" fillId="8" borderId="2" xfId="0" applyFont="1" applyFill="1" applyBorder="1" applyAlignment="1">
      <alignment horizontal="left" wrapText="1" indent="5"/>
    </xf>
    <xf numFmtId="0" fontId="66" fillId="3" borderId="5" xfId="0" quotePrefix="1" applyFont="1" applyFill="1" applyBorder="1" applyAlignment="1">
      <alignment horizontal="left" vertical="center" wrapText="1"/>
    </xf>
    <xf numFmtId="3" fontId="67" fillId="2" borderId="10" xfId="0" applyNumberFormat="1" applyFont="1" applyFill="1" applyBorder="1" applyAlignment="1">
      <alignment horizontal="center" vertical="center" wrapText="1"/>
    </xf>
    <xf numFmtId="4" fontId="57" fillId="7" borderId="2" xfId="0" applyNumberFormat="1" applyFont="1" applyFill="1" applyBorder="1" applyAlignment="1">
      <alignment horizontal="right" vertical="center" wrapText="1"/>
    </xf>
    <xf numFmtId="4" fontId="57" fillId="7" borderId="29" xfId="0" applyNumberFormat="1" applyFont="1" applyFill="1" applyBorder="1" applyAlignment="1">
      <alignment horizontal="right" vertical="center" wrapText="1"/>
    </xf>
    <xf numFmtId="3" fontId="28" fillId="0" borderId="12" xfId="13" quotePrefix="1" applyNumberFormat="1" applyFont="1" applyBorder="1" applyAlignment="1">
      <alignment horizontal="center" vertical="center" wrapText="1"/>
    </xf>
    <xf numFmtId="4" fontId="33" fillId="3" borderId="18" xfId="7" applyNumberFormat="1" applyFont="1" applyFill="1" applyBorder="1" applyAlignment="1">
      <alignment horizontal="right" vertical="center"/>
    </xf>
    <xf numFmtId="4" fontId="35" fillId="4" borderId="18" xfId="7" applyNumberFormat="1" applyFont="1" applyFill="1" applyBorder="1" applyAlignment="1">
      <alignment horizontal="right" vertical="center"/>
    </xf>
    <xf numFmtId="4" fontId="35" fillId="0" borderId="18" xfId="7" applyNumberFormat="1" applyFont="1" applyFill="1" applyBorder="1" applyAlignment="1">
      <alignment horizontal="right" vertical="center"/>
    </xf>
    <xf numFmtId="4" fontId="33" fillId="0" borderId="18" xfId="7" applyNumberFormat="1" applyFont="1" applyFill="1" applyBorder="1" applyAlignment="1">
      <alignment horizontal="right" vertical="center"/>
    </xf>
    <xf numFmtId="0" fontId="33" fillId="0" borderId="34" xfId="8" applyFont="1" applyFill="1" applyBorder="1" applyAlignment="1">
      <alignment horizontal="left" vertical="center" wrapText="1"/>
    </xf>
    <xf numFmtId="0" fontId="33" fillId="0" borderId="34" xfId="7" quotePrefix="1" applyFont="1" applyFill="1" applyBorder="1" applyAlignment="1">
      <alignment horizontal="left" vertical="center" wrapText="1"/>
    </xf>
    <xf numFmtId="0" fontId="32" fillId="0" borderId="30" xfId="7" applyFont="1" applyBorder="1" applyAlignment="1">
      <alignment horizontal="left" vertical="center"/>
    </xf>
    <xf numFmtId="0" fontId="33" fillId="0" borderId="30" xfId="7" applyFont="1" applyFill="1" applyBorder="1" applyAlignment="1">
      <alignment horizontal="left" vertical="center"/>
    </xf>
    <xf numFmtId="0" fontId="41" fillId="4" borderId="13" xfId="7" quotePrefix="1" applyNumberFormat="1" applyFont="1" applyFill="1" applyBorder="1" applyAlignment="1">
      <alignment horizontal="left" vertical="center" wrapText="1"/>
    </xf>
    <xf numFmtId="0" fontId="41" fillId="4" borderId="14" xfId="7" quotePrefix="1" applyNumberFormat="1" applyFont="1" applyFill="1" applyBorder="1" applyAlignment="1">
      <alignment horizontal="left" vertical="center" wrapText="1"/>
    </xf>
    <xf numFmtId="4" fontId="36" fillId="4" borderId="14" xfId="7" applyNumberFormat="1" applyFont="1" applyFill="1" applyBorder="1" applyAlignment="1">
      <alignment horizontal="right" vertical="center" wrapText="1"/>
    </xf>
    <xf numFmtId="4" fontId="28" fillId="4" borderId="14" xfId="7" quotePrefix="1" applyNumberFormat="1" applyFont="1" applyFill="1" applyBorder="1" applyAlignment="1">
      <alignment horizontal="right" vertical="center" wrapText="1"/>
    </xf>
    <xf numFmtId="4" fontId="28" fillId="4" borderId="15" xfId="7" quotePrefix="1" applyNumberFormat="1" applyFont="1" applyFill="1" applyBorder="1" applyAlignment="1">
      <alignment horizontal="right" vertical="center" wrapText="1"/>
    </xf>
    <xf numFmtId="0" fontId="33" fillId="0" borderId="34" xfId="7" applyFont="1" applyFill="1" applyBorder="1" applyAlignment="1">
      <alignment horizontal="left" vertical="center" wrapText="1"/>
    </xf>
    <xf numFmtId="0" fontId="36" fillId="4" borderId="30" xfId="7" applyFont="1" applyFill="1" applyBorder="1" applyAlignment="1">
      <alignment horizontal="left" vertical="center"/>
    </xf>
    <xf numFmtId="0" fontId="36" fillId="4" borderId="34" xfId="8" applyFont="1" applyFill="1" applyBorder="1" applyAlignment="1">
      <alignment horizontal="left" vertical="center" wrapText="1"/>
    </xf>
    <xf numFmtId="4" fontId="36" fillId="4" borderId="18" xfId="7" applyNumberFormat="1" applyFont="1" applyFill="1" applyBorder="1" applyAlignment="1">
      <alignment horizontal="right" vertical="center"/>
    </xf>
    <xf numFmtId="4" fontId="70" fillId="0" borderId="17" xfId="7" applyNumberFormat="1" applyFont="1" applyFill="1" applyBorder="1" applyAlignment="1">
      <alignment horizontal="right" vertical="center" wrapText="1"/>
    </xf>
    <xf numFmtId="3" fontId="32" fillId="0" borderId="35" xfId="7" applyNumberFormat="1" applyFont="1" applyBorder="1" applyAlignment="1">
      <alignment horizontal="right" vertical="center"/>
    </xf>
    <xf numFmtId="3" fontId="32" fillId="0" borderId="0" xfId="7" applyNumberFormat="1" applyFont="1" applyBorder="1" applyAlignment="1">
      <alignment horizontal="right" vertical="center"/>
    </xf>
    <xf numFmtId="4" fontId="70" fillId="0" borderId="17" xfId="7" applyNumberFormat="1" applyFont="1" applyFill="1" applyBorder="1" applyAlignment="1">
      <alignment horizontal="right" vertical="center"/>
    </xf>
    <xf numFmtId="0" fontId="33" fillId="0" borderId="33" xfId="7" applyFont="1" applyFill="1" applyBorder="1" applyAlignment="1">
      <alignment horizontal="left" vertical="center"/>
    </xf>
    <xf numFmtId="0" fontId="33" fillId="0" borderId="24" xfId="8" applyFont="1" applyFill="1" applyBorder="1" applyAlignment="1">
      <alignment horizontal="left" vertical="center" wrapText="1"/>
    </xf>
    <xf numFmtId="4" fontId="70" fillId="0" borderId="20" xfId="7" applyNumberFormat="1" applyFont="1" applyFill="1" applyBorder="1" applyAlignment="1">
      <alignment horizontal="right" vertical="center" wrapText="1"/>
    </xf>
    <xf numFmtId="4" fontId="33" fillId="0" borderId="20" xfId="7" applyNumberFormat="1" applyFont="1" applyFill="1" applyBorder="1" applyAlignment="1">
      <alignment horizontal="right" vertical="center"/>
    </xf>
    <xf numFmtId="4" fontId="33" fillId="0" borderId="21" xfId="7" applyNumberFormat="1" applyFont="1" applyFill="1" applyBorder="1" applyAlignment="1">
      <alignment horizontal="right" vertical="center"/>
    </xf>
    <xf numFmtId="4" fontId="59" fillId="0" borderId="23" xfId="7" applyNumberFormat="1" applyFont="1" applyBorder="1" applyAlignment="1">
      <alignment vertical="center" wrapText="1"/>
    </xf>
    <xf numFmtId="0" fontId="36" fillId="4" borderId="34" xfId="7" quotePrefix="1" applyFont="1" applyFill="1" applyBorder="1" applyAlignment="1">
      <alignment horizontal="left" vertical="center" wrapText="1"/>
    </xf>
    <xf numFmtId="0" fontId="41" fillId="4" borderId="5" xfId="7" quotePrefix="1" applyNumberFormat="1" applyFont="1" applyFill="1" applyBorder="1" applyAlignment="1">
      <alignment horizontal="left" vertical="center" wrapText="1"/>
    </xf>
    <xf numFmtId="4" fontId="31" fillId="4" borderId="5" xfId="7" applyNumberFormat="1" applyFont="1" applyFill="1" applyBorder="1" applyAlignment="1">
      <alignment horizontal="right" vertical="center"/>
    </xf>
    <xf numFmtId="0" fontId="33" fillId="0" borderId="5" xfId="7" applyFont="1" applyFill="1" applyBorder="1" applyAlignment="1">
      <alignment horizontal="left" vertical="center"/>
    </xf>
    <xf numFmtId="0" fontId="33" fillId="0" borderId="5" xfId="7" applyFont="1" applyFill="1" applyBorder="1" applyAlignment="1">
      <alignment horizontal="left" vertical="center" wrapText="1"/>
    </xf>
    <xf numFmtId="4" fontId="33" fillId="0" borderId="5" xfId="7" applyNumberFormat="1" applyFont="1" applyFill="1" applyBorder="1" applyAlignment="1">
      <alignment horizontal="right" vertical="center"/>
    </xf>
    <xf numFmtId="0" fontId="32" fillId="0" borderId="5" xfId="7" applyFont="1" applyBorder="1" applyAlignment="1">
      <alignment horizontal="left" vertical="center"/>
    </xf>
    <xf numFmtId="0" fontId="32" fillId="0" borderId="5" xfId="7" applyFont="1" applyBorder="1" applyAlignment="1">
      <alignment horizontal="left" vertical="center" wrapText="1"/>
    </xf>
    <xf numFmtId="4" fontId="34" fillId="0" borderId="5" xfId="7" applyNumberFormat="1" applyFont="1" applyFill="1" applyBorder="1" applyAlignment="1" applyProtection="1">
      <alignment horizontal="right" vertical="top" shrinkToFit="1"/>
      <protection locked="0"/>
    </xf>
    <xf numFmtId="4" fontId="34" fillId="0" borderId="5" xfId="7" applyNumberFormat="1" applyFont="1" applyFill="1" applyBorder="1" applyAlignment="1" applyProtection="1">
      <alignment horizontal="right" vertical="center" shrinkToFit="1"/>
      <protection locked="0"/>
    </xf>
    <xf numFmtId="0" fontId="36" fillId="4" borderId="5" xfId="7" applyFont="1" applyFill="1" applyBorder="1" applyAlignment="1">
      <alignment horizontal="left" vertical="center"/>
    </xf>
    <xf numFmtId="0" fontId="36" fillId="4" borderId="5" xfId="8" applyFont="1" applyFill="1" applyBorder="1" applyAlignment="1">
      <alignment horizontal="left" vertical="center" wrapText="1"/>
    </xf>
    <xf numFmtId="0" fontId="33" fillId="0" borderId="5" xfId="8" applyFont="1" applyFill="1" applyBorder="1" applyAlignment="1">
      <alignment horizontal="left" vertical="center" wrapText="1"/>
    </xf>
    <xf numFmtId="0" fontId="35" fillId="4" borderId="5" xfId="7" applyFont="1" applyFill="1" applyBorder="1" applyAlignment="1">
      <alignment horizontal="left" vertical="center"/>
    </xf>
    <xf numFmtId="0" fontId="36" fillId="4" borderId="5" xfId="7" quotePrefix="1" applyFont="1" applyFill="1" applyBorder="1" applyAlignment="1">
      <alignment horizontal="left" vertical="center" wrapText="1"/>
    </xf>
    <xf numFmtId="4" fontId="69" fillId="4" borderId="5" xfId="7" applyNumberFormat="1" applyFont="1" applyFill="1" applyBorder="1" applyAlignment="1" applyProtection="1">
      <alignment horizontal="right" vertical="center" shrinkToFit="1"/>
      <protection locked="0"/>
    </xf>
    <xf numFmtId="0" fontId="33" fillId="0" borderId="5" xfId="7" quotePrefix="1" applyFont="1" applyFill="1" applyBorder="1" applyAlignment="1">
      <alignment horizontal="left" vertical="center" wrapText="1"/>
    </xf>
    <xf numFmtId="4" fontId="71" fillId="2" borderId="10" xfId="0" applyNumberFormat="1" applyFont="1" applyFill="1" applyBorder="1" applyAlignment="1">
      <alignment vertical="center" wrapText="1"/>
    </xf>
    <xf numFmtId="4" fontId="72" fillId="2" borderId="10" xfId="0" applyNumberFormat="1" applyFont="1" applyFill="1" applyBorder="1" applyAlignment="1">
      <alignment vertical="center" wrapText="1"/>
    </xf>
    <xf numFmtId="4" fontId="72" fillId="2" borderId="10" xfId="0" applyNumberFormat="1" applyFont="1" applyFill="1" applyBorder="1" applyAlignment="1">
      <alignment horizontal="right" vertical="center" wrapText="1"/>
    </xf>
    <xf numFmtId="4" fontId="49" fillId="0" borderId="10" xfId="6" applyNumberFormat="1" applyFont="1" applyBorder="1" applyAlignment="1">
      <alignment vertical="center"/>
    </xf>
    <xf numFmtId="4" fontId="49" fillId="0" borderId="10" xfId="6" applyNumberFormat="1" applyFont="1" applyBorder="1" applyAlignment="1">
      <alignment horizontal="right" vertical="center"/>
    </xf>
    <xf numFmtId="4" fontId="49" fillId="3" borderId="10" xfId="1" applyNumberFormat="1" applyFont="1" applyFill="1" applyBorder="1" applyAlignment="1">
      <alignment horizontal="right" vertical="center" wrapText="1"/>
    </xf>
    <xf numFmtId="4" fontId="49" fillId="3" borderId="10" xfId="1" applyNumberFormat="1" applyFont="1" applyFill="1" applyBorder="1" applyAlignment="1">
      <alignment horizontal="right" vertical="center"/>
    </xf>
    <xf numFmtId="0" fontId="57" fillId="11" borderId="27" xfId="13" applyFont="1" applyFill="1" applyBorder="1" applyAlignment="1">
      <alignment horizontal="left" wrapText="1"/>
    </xf>
    <xf numFmtId="4" fontId="50" fillId="11" borderId="27" xfId="13" quotePrefix="1" applyNumberFormat="1" applyFont="1" applyFill="1" applyBorder="1" applyAlignment="1">
      <alignment vertical="center" wrapText="1"/>
    </xf>
    <xf numFmtId="0" fontId="29" fillId="0" borderId="5" xfId="13" quotePrefix="1" applyNumberFormat="1" applyFont="1" applyBorder="1" applyAlignment="1">
      <alignment horizontal="center" vertical="center" wrapText="1"/>
    </xf>
    <xf numFmtId="3" fontId="28" fillId="0" borderId="5" xfId="13" quotePrefix="1" applyNumberFormat="1" applyFont="1" applyBorder="1" applyAlignment="1">
      <alignment horizontal="center" vertical="center" wrapText="1"/>
    </xf>
    <xf numFmtId="0" fontId="57" fillId="10" borderId="2" xfId="0" applyFont="1" applyFill="1" applyBorder="1" applyAlignment="1">
      <alignment horizontal="left" vertical="top" wrapText="1"/>
    </xf>
    <xf numFmtId="4" fontId="57" fillId="10" borderId="2" xfId="0" applyNumberFormat="1" applyFont="1" applyFill="1" applyBorder="1" applyAlignment="1">
      <alignment horizontal="right" vertical="center" wrapText="1"/>
    </xf>
    <xf numFmtId="3" fontId="25" fillId="0" borderId="0" xfId="7" applyNumberFormat="1" applyFont="1" applyAlignment="1">
      <alignment horizontal="center"/>
    </xf>
    <xf numFmtId="0" fontId="73" fillId="0" borderId="0" xfId="7" applyNumberFormat="1" applyFont="1" applyAlignment="1">
      <alignment wrapText="1"/>
    </xf>
    <xf numFmtId="4" fontId="47" fillId="0" borderId="0" xfId="12" applyNumberFormat="1" applyFont="1" applyFill="1" applyBorder="1" applyAlignment="1">
      <alignment horizontal="right" wrapText="1"/>
    </xf>
    <xf numFmtId="4" fontId="48" fillId="0" borderId="0" xfId="12" applyNumberFormat="1" applyFont="1" applyFill="1" applyBorder="1" applyAlignment="1">
      <alignment horizontal="right" wrapText="1"/>
    </xf>
    <xf numFmtId="0" fontId="46" fillId="0" borderId="0" xfId="11" applyFont="1" applyFill="1" applyBorder="1" applyAlignment="1">
      <alignment horizontal="left" wrapText="1"/>
    </xf>
    <xf numFmtId="3" fontId="49" fillId="0" borderId="0" xfId="12" applyNumberFormat="1" applyFont="1" applyFill="1" applyBorder="1" applyAlignment="1">
      <alignment horizontal="right" wrapText="1"/>
    </xf>
    <xf numFmtId="0" fontId="50" fillId="0" borderId="0" xfId="11" applyFont="1" applyFill="1" applyBorder="1" applyAlignment="1">
      <alignment horizontal="center" wrapText="1"/>
    </xf>
    <xf numFmtId="0" fontId="50" fillId="0" borderId="0" xfId="11" applyFont="1" applyFill="1" applyBorder="1" applyAlignment="1">
      <alignment wrapText="1"/>
    </xf>
    <xf numFmtId="4" fontId="49" fillId="0" borderId="0" xfId="12" applyNumberFormat="1" applyFont="1" applyFill="1" applyBorder="1" applyAlignment="1">
      <alignment horizontal="right" wrapText="1"/>
    </xf>
    <xf numFmtId="0" fontId="48" fillId="0" borderId="0" xfId="11" applyFont="1" applyFill="1" applyBorder="1" applyAlignment="1">
      <alignment wrapText="1"/>
    </xf>
    <xf numFmtId="4" fontId="51" fillId="0" borderId="0" xfId="12" applyNumberFormat="1" applyFont="1" applyFill="1" applyBorder="1" applyAlignment="1">
      <alignment horizontal="right" wrapText="1"/>
    </xf>
    <xf numFmtId="0" fontId="24" fillId="0" borderId="0" xfId="7" applyNumberFormat="1" applyFont="1" applyFill="1" applyBorder="1" applyAlignment="1">
      <alignment horizontal="center"/>
    </xf>
    <xf numFmtId="0" fontId="50" fillId="0" borderId="0" xfId="11" applyFont="1" applyFill="1" applyBorder="1" applyAlignment="1">
      <alignment horizontal="right" wrapText="1"/>
    </xf>
    <xf numFmtId="4" fontId="40" fillId="0" borderId="5" xfId="7" applyNumberFormat="1" applyFont="1" applyBorder="1" applyAlignment="1">
      <alignment horizontal="right" vertical="center" wrapText="1"/>
    </xf>
    <xf numFmtId="4" fontId="41" fillId="0" borderId="23" xfId="7" quotePrefix="1" applyNumberFormat="1" applyFont="1" applyBorder="1" applyAlignment="1">
      <alignment horizontal="right" vertical="center" wrapText="1"/>
    </xf>
    <xf numFmtId="4" fontId="41" fillId="0" borderId="26" xfId="7" quotePrefix="1" applyNumberFormat="1" applyFont="1" applyBorder="1" applyAlignment="1">
      <alignment horizontal="right" vertical="center" wrapText="1"/>
    </xf>
    <xf numFmtId="4" fontId="31" fillId="4" borderId="15" xfId="7" applyNumberFormat="1" applyFont="1" applyFill="1" applyBorder="1" applyAlignment="1">
      <alignment horizontal="right" vertical="center" wrapText="1"/>
    </xf>
    <xf numFmtId="4" fontId="35" fillId="5" borderId="18" xfId="7" applyNumberFormat="1" applyFont="1" applyFill="1" applyBorder="1" applyAlignment="1">
      <alignment horizontal="right" vertical="center" wrapText="1"/>
    </xf>
    <xf numFmtId="4" fontId="33" fillId="0" borderId="18" xfId="7" applyNumberFormat="1" applyFont="1" applyBorder="1" applyAlignment="1">
      <alignment horizontal="right" vertical="center" wrapText="1"/>
    </xf>
    <xf numFmtId="4" fontId="33" fillId="5" borderId="18" xfId="7" applyNumberFormat="1" applyFont="1" applyFill="1" applyBorder="1" applyAlignment="1">
      <alignment horizontal="right" vertical="center" wrapText="1"/>
    </xf>
    <xf numFmtId="4" fontId="35" fillId="4" borderId="18" xfId="7" applyNumberFormat="1" applyFont="1" applyFill="1" applyBorder="1" applyAlignment="1">
      <alignment horizontal="right" vertical="center" wrapText="1"/>
    </xf>
    <xf numFmtId="4" fontId="33" fillId="4" borderId="17" xfId="7" applyNumberFormat="1" applyFont="1" applyFill="1" applyBorder="1" applyAlignment="1">
      <alignment horizontal="right" vertical="center"/>
    </xf>
    <xf numFmtId="4" fontId="33" fillId="4" borderId="18" xfId="7" applyNumberFormat="1" applyFont="1" applyFill="1" applyBorder="1" applyAlignment="1">
      <alignment horizontal="right" vertical="center" wrapText="1"/>
    </xf>
    <xf numFmtId="4" fontId="33" fillId="0" borderId="21" xfId="7" applyNumberFormat="1" applyFont="1" applyBorder="1" applyAlignment="1">
      <alignment horizontal="right" vertical="center" wrapText="1"/>
    </xf>
    <xf numFmtId="0" fontId="27" fillId="4" borderId="22" xfId="7" applyFont="1" applyFill="1" applyBorder="1" applyAlignment="1">
      <alignment horizontal="left" vertical="center"/>
    </xf>
    <xf numFmtId="0" fontId="27" fillId="4" borderId="0" xfId="7" applyFont="1" applyFill="1" applyBorder="1" applyAlignment="1">
      <alignment horizontal="left" vertical="center" wrapText="1"/>
    </xf>
    <xf numFmtId="4" fontId="31" fillId="4" borderId="0" xfId="7" applyNumberFormat="1" applyFont="1" applyFill="1" applyBorder="1" applyAlignment="1">
      <alignment horizontal="right" vertical="center"/>
    </xf>
    <xf numFmtId="4" fontId="27" fillId="4" borderId="0" xfId="7" applyNumberFormat="1" applyFont="1" applyFill="1" applyBorder="1" applyAlignment="1">
      <alignment horizontal="right" vertical="center"/>
    </xf>
    <xf numFmtId="4" fontId="27" fillId="4" borderId="37" xfId="7" applyNumberFormat="1" applyFont="1" applyFill="1" applyBorder="1" applyAlignment="1">
      <alignment horizontal="right" vertical="center"/>
    </xf>
    <xf numFmtId="4" fontId="33" fillId="3" borderId="0" xfId="7" applyNumberFormat="1" applyFont="1" applyFill="1" applyBorder="1" applyAlignment="1">
      <alignment horizontal="right" vertical="center"/>
    </xf>
    <xf numFmtId="4" fontId="33" fillId="3" borderId="37" xfId="7" applyNumberFormat="1" applyFont="1" applyFill="1" applyBorder="1" applyAlignment="1">
      <alignment horizontal="right" vertical="center"/>
    </xf>
    <xf numFmtId="0" fontId="33" fillId="0" borderId="0" xfId="8" applyFont="1" applyFill="1" applyBorder="1" applyAlignment="1">
      <alignment horizontal="left" vertical="center" wrapText="1"/>
    </xf>
    <xf numFmtId="4" fontId="34" fillId="0" borderId="0" xfId="7" applyNumberFormat="1" applyFont="1" applyFill="1" applyBorder="1" applyAlignment="1" applyProtection="1">
      <alignment horizontal="right" vertical="top" shrinkToFit="1"/>
      <protection locked="0"/>
    </xf>
    <xf numFmtId="0" fontId="35" fillId="4" borderId="22" xfId="7" applyFont="1" applyFill="1" applyBorder="1" applyAlignment="1">
      <alignment horizontal="left" vertical="center"/>
    </xf>
    <xf numFmtId="0" fontId="35" fillId="4" borderId="0" xfId="7" quotePrefix="1" applyFont="1" applyFill="1" applyBorder="1" applyAlignment="1">
      <alignment horizontal="left" vertical="center" wrapText="1"/>
    </xf>
    <xf numFmtId="4" fontId="36" fillId="4" borderId="0" xfId="7" applyNumberFormat="1" applyFont="1" applyFill="1" applyBorder="1" applyAlignment="1">
      <alignment horizontal="right" vertical="center" wrapText="1"/>
    </xf>
    <xf numFmtId="4" fontId="35" fillId="4" borderId="0" xfId="7" applyNumberFormat="1" applyFont="1" applyFill="1" applyBorder="1" applyAlignment="1">
      <alignment horizontal="right" vertical="center"/>
    </xf>
    <xf numFmtId="4" fontId="35" fillId="4" borderId="37" xfId="7" applyNumberFormat="1" applyFont="1" applyFill="1" applyBorder="1" applyAlignment="1">
      <alignment horizontal="right" vertical="center"/>
    </xf>
    <xf numFmtId="0" fontId="33" fillId="0" borderId="22" xfId="7" applyFont="1" applyFill="1" applyBorder="1" applyAlignment="1">
      <alignment horizontal="left" vertical="center"/>
    </xf>
    <xf numFmtId="4" fontId="33" fillId="0" borderId="0" xfId="7" applyNumberFormat="1" applyFont="1" applyFill="1" applyBorder="1" applyAlignment="1">
      <alignment horizontal="right" vertical="center" wrapText="1"/>
    </xf>
    <xf numFmtId="4" fontId="33" fillId="0" borderId="0" xfId="7" applyNumberFormat="1" applyFont="1" applyFill="1" applyBorder="1" applyAlignment="1">
      <alignment horizontal="right" vertical="center"/>
    </xf>
    <xf numFmtId="4" fontId="35" fillId="0" borderId="37" xfId="7" applyNumberFormat="1" applyFont="1" applyFill="1" applyBorder="1" applyAlignment="1">
      <alignment horizontal="right" vertical="center"/>
    </xf>
    <xf numFmtId="0" fontId="33" fillId="0" borderId="22" xfId="7" applyFont="1" applyBorder="1" applyAlignment="1">
      <alignment horizontal="left" vertical="center"/>
    </xf>
    <xf numFmtId="4" fontId="33" fillId="0" borderId="0" xfId="7" applyNumberFormat="1" applyFont="1" applyBorder="1" applyAlignment="1">
      <alignment horizontal="right" vertical="center"/>
    </xf>
    <xf numFmtId="0" fontId="35" fillId="4" borderId="0" xfId="8" applyFont="1" applyFill="1" applyBorder="1" applyAlignment="1">
      <alignment horizontal="left" vertical="center" wrapText="1"/>
    </xf>
    <xf numFmtId="0" fontId="33" fillId="0" borderId="0" xfId="7" quotePrefix="1" applyFont="1" applyFill="1" applyBorder="1" applyAlignment="1">
      <alignment horizontal="left" vertical="center" wrapText="1"/>
    </xf>
    <xf numFmtId="0" fontId="33" fillId="0" borderId="0" xfId="7" quotePrefix="1" applyFont="1" applyBorder="1" applyAlignment="1">
      <alignment horizontal="left" vertical="center" wrapText="1"/>
    </xf>
    <xf numFmtId="4" fontId="32" fillId="0" borderId="37" xfId="7" applyNumberFormat="1" applyFont="1" applyBorder="1" applyAlignment="1">
      <alignment horizontal="right" vertical="center"/>
    </xf>
    <xf numFmtId="0" fontId="33" fillId="0" borderId="0" xfId="7" applyFont="1" applyBorder="1" applyAlignment="1">
      <alignment horizontal="left" vertical="center" wrapText="1"/>
    </xf>
    <xf numFmtId="0" fontId="35" fillId="4" borderId="0" xfId="7" applyFont="1" applyFill="1" applyBorder="1" applyAlignment="1">
      <alignment horizontal="left" vertical="center" wrapText="1"/>
    </xf>
    <xf numFmtId="4" fontId="36" fillId="4" borderId="0" xfId="7" applyNumberFormat="1" applyFont="1" applyFill="1" applyBorder="1" applyAlignment="1">
      <alignment horizontal="right" vertical="center"/>
    </xf>
    <xf numFmtId="0" fontId="37" fillId="0" borderId="0" xfId="8" applyFont="1" applyFill="1" applyBorder="1" applyAlignment="1">
      <alignment horizontal="left" vertical="center" wrapText="1"/>
    </xf>
    <xf numFmtId="0" fontId="32" fillId="0" borderId="31" xfId="7" applyFont="1" applyBorder="1" applyAlignment="1">
      <alignment horizontal="left" vertical="center"/>
    </xf>
    <xf numFmtId="0" fontId="32" fillId="0" borderId="7" xfId="7" applyFont="1" applyBorder="1" applyAlignment="1">
      <alignment horizontal="left" vertical="center" wrapText="1"/>
    </xf>
    <xf numFmtId="4" fontId="32" fillId="0" borderId="7" xfId="7" applyNumberFormat="1" applyFont="1" applyBorder="1" applyAlignment="1">
      <alignment horizontal="right" vertical="center"/>
    </xf>
    <xf numFmtId="4" fontId="34" fillId="0" borderId="7" xfId="7" applyNumberFormat="1" applyFont="1" applyFill="1" applyBorder="1" applyAlignment="1" applyProtection="1">
      <alignment horizontal="right" vertical="center" shrinkToFit="1"/>
      <protection locked="0"/>
    </xf>
    <xf numFmtId="4" fontId="32" fillId="0" borderId="32" xfId="7" applyNumberFormat="1" applyFont="1" applyBorder="1" applyAlignment="1">
      <alignment horizontal="right" vertical="center"/>
    </xf>
    <xf numFmtId="0" fontId="41" fillId="0" borderId="5" xfId="7" quotePrefix="1" applyNumberFormat="1" applyFont="1" applyBorder="1" applyAlignment="1">
      <alignment horizontal="left" vertical="center" wrapText="1"/>
    </xf>
    <xf numFmtId="4" fontId="36" fillId="0" borderId="5" xfId="7" applyNumberFormat="1" applyFont="1" applyBorder="1" applyAlignment="1">
      <alignment horizontal="right" vertical="center" wrapText="1"/>
    </xf>
    <xf numFmtId="4" fontId="28" fillId="0" borderId="5" xfId="7" quotePrefix="1" applyNumberFormat="1" applyFont="1" applyBorder="1" applyAlignment="1">
      <alignment horizontal="right" vertical="center" wrapText="1"/>
    </xf>
    <xf numFmtId="0" fontId="46" fillId="0" borderId="0" xfId="11" applyFont="1" applyBorder="1" applyAlignment="1">
      <alignment horizontal="left" wrapText="1"/>
    </xf>
    <xf numFmtId="4" fontId="33" fillId="0" borderId="0" xfId="7" applyNumberFormat="1" applyFont="1" applyFill="1" applyBorder="1" applyAlignment="1">
      <alignment horizontal="center" vertical="center"/>
    </xf>
    <xf numFmtId="4" fontId="33" fillId="0" borderId="7" xfId="7" applyNumberFormat="1" applyFont="1" applyFill="1" applyBorder="1" applyAlignment="1">
      <alignment horizontal="right" vertical="center"/>
    </xf>
    <xf numFmtId="0" fontId="29" fillId="0" borderId="0" xfId="7" applyNumberFormat="1" applyFont="1" applyBorder="1" applyAlignment="1">
      <alignment horizontal="center" vertical="center" wrapText="1"/>
    </xf>
    <xf numFmtId="3" fontId="29" fillId="0" borderId="0" xfId="7" quotePrefix="1" applyNumberFormat="1" applyFont="1" applyBorder="1" applyAlignment="1">
      <alignment horizontal="center" vertical="center" wrapText="1"/>
    </xf>
    <xf numFmtId="1" fontId="28" fillId="0" borderId="0" xfId="7" quotePrefix="1" applyNumberFormat="1" applyFont="1" applyBorder="1" applyAlignment="1">
      <alignment horizontal="center" vertical="center" wrapText="1"/>
    </xf>
    <xf numFmtId="4" fontId="73" fillId="0" borderId="0" xfId="7" quotePrefix="1" applyNumberFormat="1" applyFont="1" applyBorder="1" applyAlignment="1">
      <alignment horizontal="center" vertical="center" wrapText="1"/>
    </xf>
    <xf numFmtId="4" fontId="73" fillId="0" borderId="0" xfId="7" applyNumberFormat="1" applyFont="1" applyBorder="1" applyAlignment="1">
      <alignment horizontal="center" vertical="center" wrapText="1"/>
    </xf>
    <xf numFmtId="0" fontId="28" fillId="0" borderId="0" xfId="7" quotePrefix="1" applyNumberFormat="1" applyFont="1" applyBorder="1" applyAlignment="1">
      <alignment horizontal="center" vertical="center" wrapText="1"/>
    </xf>
    <xf numFmtId="0" fontId="60" fillId="0" borderId="0" xfId="7" quotePrefix="1" applyNumberFormat="1" applyFont="1" applyBorder="1" applyAlignment="1">
      <alignment horizontal="center" vertical="center" wrapText="1"/>
    </xf>
    <xf numFmtId="3" fontId="30" fillId="0" borderId="0" xfId="7" applyNumberFormat="1" applyFont="1" applyBorder="1"/>
    <xf numFmtId="4" fontId="39" fillId="0" borderId="0" xfId="7" quotePrefix="1" applyNumberFormat="1" applyFont="1" applyBorder="1" applyAlignment="1">
      <alignment horizontal="right" vertical="center"/>
    </xf>
    <xf numFmtId="0" fontId="50" fillId="0" borderId="0" xfId="11" applyFont="1" applyBorder="1" applyAlignment="1">
      <alignment horizontal="center" wrapText="1"/>
    </xf>
    <xf numFmtId="0" fontId="50" fillId="0" borderId="0" xfId="11" applyFont="1" applyBorder="1" applyAlignment="1">
      <alignment wrapText="1"/>
    </xf>
    <xf numFmtId="4" fontId="49" fillId="0" borderId="0" xfId="12" applyNumberFormat="1" applyFont="1" applyBorder="1" applyAlignment="1">
      <alignment horizontal="right" wrapText="1"/>
    </xf>
    <xf numFmtId="0" fontId="48" fillId="0" borderId="0" xfId="11" applyFont="1" applyBorder="1" applyAlignment="1">
      <alignment wrapText="1"/>
    </xf>
    <xf numFmtId="4" fontId="51" fillId="0" borderId="0" xfId="12" applyNumberFormat="1" applyFont="1" applyBorder="1" applyAlignment="1">
      <alignment horizontal="right" wrapText="1"/>
    </xf>
    <xf numFmtId="0" fontId="24" fillId="0" borderId="0" xfId="7" applyNumberFormat="1" applyFont="1" applyBorder="1" applyAlignment="1">
      <alignment horizontal="center"/>
    </xf>
    <xf numFmtId="0" fontId="50" fillId="0" borderId="0" xfId="11" applyFont="1" applyBorder="1" applyAlignment="1">
      <alignment horizontal="right" wrapText="1"/>
    </xf>
    <xf numFmtId="0" fontId="61" fillId="0" borderId="0" xfId="13" applyFont="1" applyBorder="1"/>
    <xf numFmtId="0" fontId="55" fillId="0" borderId="0" xfId="13" applyFont="1" applyBorder="1"/>
    <xf numFmtId="3" fontId="58" fillId="0" borderId="0" xfId="13" applyNumberFormat="1" applyFont="1" applyBorder="1" applyAlignment="1">
      <alignment vertical="center"/>
    </xf>
    <xf numFmtId="3" fontId="59" fillId="0" borderId="0" xfId="13" applyNumberFormat="1" applyFont="1" applyBorder="1" applyAlignment="1">
      <alignment horizontal="center" vertical="center"/>
    </xf>
    <xf numFmtId="0" fontId="29" fillId="0" borderId="0" xfId="13" quotePrefix="1" applyNumberFormat="1" applyFont="1" applyBorder="1" applyAlignment="1">
      <alignment horizontal="center" vertical="center" wrapText="1"/>
    </xf>
    <xf numFmtId="0" fontId="29" fillId="0" borderId="0" xfId="13" applyNumberFormat="1" applyFont="1" applyBorder="1" applyAlignment="1">
      <alignment horizontal="center" vertical="center" wrapText="1"/>
    </xf>
    <xf numFmtId="3" fontId="62" fillId="0" borderId="0" xfId="13" quotePrefix="1" applyNumberFormat="1" applyFont="1" applyBorder="1" applyAlignment="1">
      <alignment horizontal="left" vertical="center"/>
    </xf>
    <xf numFmtId="4" fontId="62" fillId="0" borderId="0" xfId="13" quotePrefix="1" applyNumberFormat="1" applyFont="1" applyBorder="1" applyAlignment="1">
      <alignment horizontal="right" vertical="center"/>
    </xf>
    <xf numFmtId="4" fontId="70" fillId="0" borderId="0" xfId="7" applyNumberFormat="1" applyFont="1" applyFill="1" applyBorder="1" applyAlignment="1">
      <alignment horizontal="right" vertical="center"/>
    </xf>
    <xf numFmtId="49" fontId="60" fillId="0" borderId="0" xfId="13" applyNumberFormat="1" applyFont="1" applyFill="1" applyBorder="1" applyAlignment="1">
      <alignment vertical="center"/>
    </xf>
    <xf numFmtId="49" fontId="27" fillId="0" borderId="0" xfId="13" quotePrefix="1" applyNumberFormat="1" applyFont="1" applyFill="1" applyBorder="1" applyAlignment="1">
      <alignment vertical="center" wrapText="1"/>
    </xf>
    <xf numFmtId="4" fontId="27" fillId="0" borderId="0" xfId="13" applyNumberFormat="1" applyFont="1" applyFill="1" applyBorder="1" applyAlignment="1">
      <alignment horizontal="right" vertical="center"/>
    </xf>
    <xf numFmtId="3" fontId="63" fillId="0" borderId="0" xfId="13" quotePrefix="1" applyNumberFormat="1" applyFont="1" applyFill="1" applyBorder="1" applyAlignment="1">
      <alignment horizontal="center" vertical="center"/>
    </xf>
    <xf numFmtId="4" fontId="63" fillId="0" borderId="0" xfId="13" quotePrefix="1" applyNumberFormat="1" applyFont="1" applyFill="1" applyBorder="1" applyAlignment="1">
      <alignment horizontal="right" vertical="center"/>
    </xf>
    <xf numFmtId="49" fontId="24" fillId="0" borderId="0" xfId="13" applyNumberFormat="1" applyFont="1" applyFill="1" applyBorder="1" applyAlignment="1">
      <alignment vertical="center"/>
    </xf>
    <xf numFmtId="49" fontId="24" fillId="0" borderId="0" xfId="13" applyNumberFormat="1" applyFont="1" applyFill="1" applyBorder="1" applyAlignment="1">
      <alignment horizontal="center" vertical="center"/>
    </xf>
    <xf numFmtId="0" fontId="29" fillId="0" borderId="0" xfId="13" quotePrefix="1" applyNumberFormat="1" applyFont="1" applyFill="1" applyBorder="1" applyAlignment="1">
      <alignment horizontal="center" vertical="center" wrapText="1"/>
    </xf>
    <xf numFmtId="0" fontId="29" fillId="0" borderId="0" xfId="13" applyNumberFormat="1" applyFont="1" applyFill="1" applyBorder="1" applyAlignment="1">
      <alignment horizontal="center" vertical="center" wrapText="1"/>
    </xf>
    <xf numFmtId="0" fontId="29" fillId="0" borderId="0" xfId="13" quotePrefix="1" applyNumberFormat="1" applyFont="1" applyFill="1" applyBorder="1" applyAlignment="1">
      <alignment horizontal="left" vertical="center" wrapText="1"/>
    </xf>
    <xf numFmtId="4" fontId="28" fillId="0" borderId="0" xfId="13" applyNumberFormat="1" applyFont="1" applyFill="1" applyBorder="1" applyAlignment="1">
      <alignment horizontal="right" vertical="center" wrapText="1"/>
    </xf>
    <xf numFmtId="4" fontId="28" fillId="0" borderId="0" xfId="13" quotePrefix="1" applyNumberFormat="1" applyFont="1" applyFill="1" applyBorder="1" applyAlignment="1">
      <alignment horizontal="right" vertical="center" wrapText="1"/>
    </xf>
    <xf numFmtId="0" fontId="27" fillId="0" borderId="0" xfId="13" applyFont="1" applyFill="1" applyBorder="1" applyAlignment="1">
      <alignment horizontal="left" vertical="center"/>
    </xf>
    <xf numFmtId="4" fontId="33" fillId="0" borderId="0" xfId="13" applyNumberFormat="1" applyFont="1" applyFill="1" applyBorder="1" applyAlignment="1">
      <alignment horizontal="right" vertical="center"/>
    </xf>
    <xf numFmtId="0" fontId="32" fillId="0" borderId="0" xfId="13" applyFont="1" applyFill="1" applyBorder="1" applyAlignment="1">
      <alignment horizontal="left" vertical="center"/>
    </xf>
    <xf numFmtId="4" fontId="32" fillId="0" borderId="0" xfId="13" applyNumberFormat="1" applyFont="1" applyFill="1" applyBorder="1" applyAlignment="1">
      <alignment horizontal="right" vertical="center"/>
    </xf>
    <xf numFmtId="0" fontId="64" fillId="0" borderId="0" xfId="13" applyFont="1" applyFill="1" applyBorder="1" applyAlignment="1">
      <alignment wrapText="1"/>
    </xf>
    <xf numFmtId="0" fontId="74" fillId="0" borderId="0" xfId="14" applyFont="1" applyAlignment="1">
      <alignment horizontal="left" indent="1"/>
    </xf>
    <xf numFmtId="0" fontId="75" fillId="0" borderId="0" xfId="14" applyFont="1" applyAlignment="1">
      <alignment horizontal="left" indent="1"/>
    </xf>
    <xf numFmtId="0" fontId="76" fillId="0" borderId="0" xfId="14" applyFont="1" applyAlignment="1">
      <alignment horizontal="left" indent="1"/>
    </xf>
    <xf numFmtId="0" fontId="20" fillId="0" borderId="0" xfId="14" applyFont="1" applyAlignment="1">
      <alignment horizontal="left" indent="1"/>
    </xf>
    <xf numFmtId="0" fontId="77" fillId="0" borderId="0" xfId="14" applyFont="1"/>
    <xf numFmtId="4" fontId="78" fillId="3" borderId="29" xfId="14" applyNumberFormat="1" applyFont="1" applyFill="1" applyBorder="1" applyAlignment="1">
      <alignment horizontal="right" wrapText="1"/>
    </xf>
    <xf numFmtId="4" fontId="78" fillId="3" borderId="2" xfId="14" applyNumberFormat="1" applyFont="1" applyFill="1" applyBorder="1" applyAlignment="1">
      <alignment horizontal="right" wrapText="1"/>
    </xf>
    <xf numFmtId="0" fontId="78" fillId="3" borderId="8" xfId="14" applyFont="1" applyFill="1" applyBorder="1" applyAlignment="1">
      <alignment wrapText="1"/>
    </xf>
    <xf numFmtId="0" fontId="79" fillId="3" borderId="0" xfId="14" applyFont="1" applyFill="1"/>
    <xf numFmtId="0" fontId="78" fillId="3" borderId="38" xfId="14" applyFont="1" applyFill="1" applyBorder="1" applyAlignment="1">
      <alignment wrapText="1"/>
    </xf>
    <xf numFmtId="0" fontId="80" fillId="0" borderId="0" xfId="14" applyFont="1" applyFill="1"/>
    <xf numFmtId="4" fontId="81" fillId="10" borderId="5" xfId="14" applyNumberFormat="1" applyFont="1" applyFill="1" applyBorder="1" applyAlignment="1">
      <alignment horizontal="right" wrapText="1"/>
    </xf>
    <xf numFmtId="0" fontId="81" fillId="10" borderId="38" xfId="14" applyFont="1" applyFill="1" applyBorder="1" applyAlignment="1">
      <alignment horizontal="center" vertical="center" wrapText="1"/>
    </xf>
    <xf numFmtId="0" fontId="74" fillId="0" borderId="0" xfId="14" applyFont="1" applyFill="1" applyAlignment="1">
      <alignment horizontal="left" indent="1"/>
    </xf>
    <xf numFmtId="0" fontId="74" fillId="0" borderId="39" xfId="14" applyFont="1" applyFill="1" applyBorder="1" applyAlignment="1">
      <alignment horizontal="left" indent="1"/>
    </xf>
    <xf numFmtId="0" fontId="74" fillId="0" borderId="0" xfId="14" applyFont="1" applyFill="1" applyAlignment="1">
      <alignment horizontal="left"/>
    </xf>
    <xf numFmtId="0" fontId="84" fillId="0" borderId="5" xfId="14" applyFont="1" applyBorder="1" applyAlignment="1">
      <alignment horizontal="center" vertical="center" wrapText="1" indent="1"/>
    </xf>
    <xf numFmtId="0" fontId="85" fillId="0" borderId="5" xfId="14" applyFont="1" applyBorder="1" applyAlignment="1">
      <alignment horizontal="center" vertical="center" wrapText="1" indent="1"/>
    </xf>
    <xf numFmtId="0" fontId="77" fillId="0" borderId="0" xfId="14" applyFont="1" applyAlignment="1"/>
    <xf numFmtId="4" fontId="81" fillId="12" borderId="29" xfId="14" applyNumberFormat="1" applyFont="1" applyFill="1" applyBorder="1" applyAlignment="1">
      <alignment horizontal="right" wrapText="1"/>
    </xf>
    <xf numFmtId="0" fontId="81" fillId="12" borderId="38" xfId="14" applyFont="1" applyFill="1" applyBorder="1" applyAlignment="1">
      <alignment horizontal="left" vertical="center" wrapText="1"/>
    </xf>
    <xf numFmtId="0" fontId="74" fillId="0" borderId="0" xfId="14" applyFont="1" applyFill="1" applyAlignment="1">
      <alignment horizontal="center"/>
    </xf>
    <xf numFmtId="4" fontId="78" fillId="0" borderId="4" xfId="14" applyNumberFormat="1" applyFont="1" applyFill="1" applyBorder="1" applyAlignment="1">
      <alignment horizontal="right"/>
    </xf>
    <xf numFmtId="0" fontId="57" fillId="0" borderId="7" xfId="14" applyFont="1" applyFill="1" applyBorder="1" applyAlignment="1">
      <alignment horizontal="left" vertical="center" wrapText="1"/>
    </xf>
    <xf numFmtId="4" fontId="78" fillId="10" borderId="5" xfId="14" applyNumberFormat="1" applyFont="1" applyFill="1" applyBorder="1" applyAlignment="1">
      <alignment horizontal="right"/>
    </xf>
    <xf numFmtId="0" fontId="57" fillId="10" borderId="9" xfId="14" applyFont="1" applyFill="1" applyBorder="1" applyAlignment="1">
      <alignment horizontal="left" vertical="center" wrapText="1"/>
    </xf>
    <xf numFmtId="4" fontId="78" fillId="0" borderId="5" xfId="14" applyNumberFormat="1" applyFont="1" applyFill="1" applyBorder="1" applyAlignment="1">
      <alignment horizontal="right"/>
    </xf>
    <xf numFmtId="0" fontId="75" fillId="0" borderId="5" xfId="14" applyFont="1" applyFill="1" applyBorder="1" applyAlignment="1">
      <alignment horizontal="left" vertical="center"/>
    </xf>
    <xf numFmtId="4" fontId="87" fillId="0" borderId="5" xfId="14" applyNumberFormat="1" applyFont="1" applyBorder="1" applyAlignment="1">
      <alignment horizontal="right" wrapText="1"/>
    </xf>
    <xf numFmtId="4" fontId="87" fillId="0" borderId="5" xfId="16" applyNumberFormat="1" applyFont="1" applyBorder="1" applyAlignment="1">
      <alignment horizontal="right" wrapText="1"/>
    </xf>
    <xf numFmtId="0" fontId="88" fillId="0" borderId="5" xfId="14" applyFont="1" applyBorder="1" applyAlignment="1">
      <alignment vertical="center" wrapText="1"/>
    </xf>
    <xf numFmtId="0" fontId="85" fillId="10" borderId="5" xfId="14" applyFont="1" applyFill="1" applyBorder="1" applyAlignment="1">
      <alignment horizontal="center" vertical="center" wrapText="1" indent="1"/>
    </xf>
    <xf numFmtId="0" fontId="57" fillId="10" borderId="5" xfId="14" applyFont="1" applyFill="1" applyBorder="1" applyAlignment="1">
      <alignment horizontal="left" vertical="center" wrapText="1" indent="1"/>
    </xf>
    <xf numFmtId="0" fontId="89" fillId="6" borderId="0" xfId="14" applyFont="1" applyFill="1" applyAlignment="1">
      <alignment horizontal="left" vertical="center"/>
    </xf>
    <xf numFmtId="167" fontId="87" fillId="13" borderId="2" xfId="17" applyNumberFormat="1" applyFont="1" applyFill="1" applyBorder="1" applyAlignment="1">
      <alignment wrapText="1"/>
    </xf>
    <xf numFmtId="0" fontId="57" fillId="13" borderId="8" xfId="14" applyFont="1" applyFill="1" applyBorder="1" applyAlignment="1">
      <alignment horizontal="left" vertical="center" wrapText="1"/>
    </xf>
    <xf numFmtId="0" fontId="89" fillId="6" borderId="0" xfId="14" applyFont="1" applyFill="1" applyAlignment="1">
      <alignment horizontal="left" indent="1"/>
    </xf>
    <xf numFmtId="167" fontId="90" fillId="10" borderId="2" xfId="17" applyNumberFormat="1" applyFont="1" applyFill="1" applyBorder="1" applyAlignment="1">
      <alignment wrapText="1"/>
    </xf>
    <xf numFmtId="0" fontId="57" fillId="10" borderId="8" xfId="14" applyFont="1" applyFill="1" applyBorder="1" applyAlignment="1">
      <alignment horizontal="left" wrapText="1" indent="1"/>
    </xf>
    <xf numFmtId="167" fontId="87" fillId="6" borderId="2" xfId="17" applyNumberFormat="1" applyFont="1" applyFill="1" applyBorder="1" applyAlignment="1">
      <alignment wrapText="1"/>
    </xf>
    <xf numFmtId="0" fontId="43" fillId="6" borderId="8" xfId="14" applyFont="1" applyFill="1" applyBorder="1" applyAlignment="1">
      <alignment horizontal="left" wrapText="1" indent="1"/>
    </xf>
    <xf numFmtId="0" fontId="89" fillId="10" borderId="41" xfId="14" applyFont="1" applyFill="1" applyBorder="1" applyAlignment="1">
      <alignment horizontal="left" wrapText="1" indent="1"/>
    </xf>
    <xf numFmtId="0" fontId="43" fillId="10" borderId="29" xfId="14" applyFont="1" applyFill="1" applyBorder="1" applyAlignment="1">
      <alignment horizontal="left" wrapText="1" indent="1"/>
    </xf>
    <xf numFmtId="0" fontId="57" fillId="10" borderId="38" xfId="14" applyFont="1" applyFill="1" applyBorder="1" applyAlignment="1">
      <alignment horizontal="left" vertical="center" wrapText="1" indent="1"/>
    </xf>
    <xf numFmtId="0" fontId="89" fillId="0" borderId="0" xfId="14" applyFont="1" applyAlignment="1">
      <alignment horizontal="left" indent="1"/>
    </xf>
    <xf numFmtId="0" fontId="83" fillId="0" borderId="0" xfId="15" applyNumberFormat="1" applyFont="1" applyFill="1" applyBorder="1" applyAlignment="1" applyProtection="1">
      <alignment horizontal="center" vertical="center" wrapText="1"/>
    </xf>
    <xf numFmtId="0" fontId="74" fillId="0" borderId="0" xfId="14" applyFont="1" applyAlignment="1">
      <alignment horizontal="left" vertical="center"/>
    </xf>
    <xf numFmtId="0" fontId="92" fillId="0" borderId="0" xfId="14" applyFont="1" applyBorder="1" applyAlignment="1">
      <alignment horizontal="center" vertical="center" wrapText="1"/>
    </xf>
    <xf numFmtId="0" fontId="18" fillId="3" borderId="10" xfId="5" applyFont="1" applyFill="1" applyBorder="1" applyAlignment="1">
      <alignment horizontal="center" vertical="center" wrapText="1"/>
    </xf>
    <xf numFmtId="0" fontId="43" fillId="9" borderId="29" xfId="14" applyFont="1" applyFill="1" applyBorder="1" applyAlignment="1">
      <alignment horizontal="left" wrapText="1" indent="1"/>
    </xf>
    <xf numFmtId="167" fontId="87" fillId="9" borderId="2" xfId="17" applyNumberFormat="1" applyFont="1" applyFill="1" applyBorder="1" applyAlignment="1">
      <alignment wrapText="1"/>
    </xf>
    <xf numFmtId="167" fontId="90" fillId="9" borderId="2" xfId="17" applyNumberFormat="1" applyFont="1" applyFill="1" applyBorder="1" applyAlignment="1">
      <alignment wrapText="1"/>
    </xf>
    <xf numFmtId="0" fontId="85" fillId="9" borderId="5" xfId="14" applyFont="1" applyFill="1" applyBorder="1" applyAlignment="1">
      <alignment horizontal="center" vertical="center" wrapText="1" indent="1"/>
    </xf>
    <xf numFmtId="4" fontId="87" fillId="9" borderId="5" xfId="14" applyNumberFormat="1" applyFont="1" applyFill="1" applyBorder="1" applyAlignment="1">
      <alignment horizontal="right" wrapText="1"/>
    </xf>
    <xf numFmtId="4" fontId="78" fillId="9" borderId="5" xfId="14" applyNumberFormat="1" applyFont="1" applyFill="1" applyBorder="1" applyAlignment="1">
      <alignment horizontal="right"/>
    </xf>
    <xf numFmtId="4" fontId="81" fillId="9" borderId="29" xfId="14" applyNumberFormat="1" applyFont="1" applyFill="1" applyBorder="1" applyAlignment="1">
      <alignment horizontal="right" wrapText="1"/>
    </xf>
    <xf numFmtId="4" fontId="78" fillId="9" borderId="2" xfId="14" applyNumberFormat="1" applyFont="1" applyFill="1" applyBorder="1" applyAlignment="1">
      <alignment horizontal="right" wrapText="1"/>
    </xf>
    <xf numFmtId="4" fontId="81" fillId="9" borderId="5" xfId="14" applyNumberFormat="1" applyFont="1" applyFill="1" applyBorder="1" applyAlignment="1">
      <alignment horizontal="right" wrapText="1"/>
    </xf>
    <xf numFmtId="4" fontId="78" fillId="9" borderId="29" xfId="14" applyNumberFormat="1" applyFont="1" applyFill="1" applyBorder="1" applyAlignment="1">
      <alignment horizontal="right" wrapText="1"/>
    </xf>
    <xf numFmtId="0" fontId="94" fillId="0" borderId="0" xfId="0" applyFont="1" applyAlignment="1">
      <alignment vertical="center"/>
    </xf>
    <xf numFmtId="0" fontId="93" fillId="0" borderId="0" xfId="0" applyFont="1" applyAlignment="1">
      <alignment vertical="center"/>
    </xf>
    <xf numFmtId="4" fontId="35" fillId="0" borderId="5" xfId="7" applyNumberFormat="1" applyFont="1" applyFill="1" applyBorder="1" applyAlignment="1">
      <alignment horizontal="right" vertical="center"/>
    </xf>
    <xf numFmtId="4" fontId="35" fillId="0" borderId="5" xfId="7" applyNumberFormat="1" applyFont="1" applyFill="1" applyBorder="1" applyAlignment="1">
      <alignment horizontal="right" vertical="center" wrapText="1"/>
    </xf>
    <xf numFmtId="4" fontId="33" fillId="0" borderId="5" xfId="7" applyNumberFormat="1" applyFont="1" applyFill="1" applyBorder="1" applyAlignment="1">
      <alignment horizontal="right" vertical="center" wrapText="1"/>
    </xf>
    <xf numFmtId="4" fontId="36" fillId="4" borderId="5" xfId="7" applyNumberFormat="1" applyFont="1" applyFill="1" applyBorder="1" applyAlignment="1">
      <alignment horizontal="right" vertical="center"/>
    </xf>
    <xf numFmtId="4" fontId="36" fillId="4" borderId="5" xfId="7" applyNumberFormat="1" applyFont="1" applyFill="1" applyBorder="1" applyAlignment="1">
      <alignment horizontal="right" vertical="center" wrapText="1"/>
    </xf>
    <xf numFmtId="4" fontId="35" fillId="4" borderId="5" xfId="7" applyNumberFormat="1" applyFont="1" applyFill="1" applyBorder="1" applyAlignment="1">
      <alignment horizontal="right" vertical="center"/>
    </xf>
    <xf numFmtId="4" fontId="35" fillId="4" borderId="5" xfId="7" applyNumberFormat="1" applyFont="1" applyFill="1" applyBorder="1" applyAlignment="1">
      <alignment horizontal="right" vertical="center" wrapText="1"/>
    </xf>
    <xf numFmtId="4" fontId="59" fillId="0" borderId="23" xfId="7" quotePrefix="1" applyNumberFormat="1" applyFont="1" applyBorder="1" applyAlignment="1">
      <alignment horizontal="right" vertical="center" wrapText="1"/>
    </xf>
    <xf numFmtId="4" fontId="59" fillId="0" borderId="26" xfId="7" quotePrefix="1" applyNumberFormat="1" applyFont="1" applyBorder="1" applyAlignment="1">
      <alignment horizontal="right" vertical="center" wrapText="1"/>
    </xf>
    <xf numFmtId="4" fontId="31" fillId="4" borderId="5" xfId="7" applyNumberFormat="1" applyFont="1" applyFill="1" applyBorder="1" applyAlignment="1">
      <alignment horizontal="right" vertical="center" wrapText="1"/>
    </xf>
    <xf numFmtId="4" fontId="71" fillId="2" borderId="10" xfId="0" applyNumberFormat="1" applyFont="1" applyFill="1" applyBorder="1" applyAlignment="1">
      <alignment horizontal="right" vertical="center" wrapText="1"/>
    </xf>
    <xf numFmtId="4" fontId="65" fillId="8" borderId="1" xfId="13" applyNumberFormat="1" applyFont="1" applyFill="1" applyBorder="1" applyAlignment="1">
      <alignment horizontal="right"/>
    </xf>
    <xf numFmtId="4" fontId="65" fillId="0" borderId="1" xfId="13" applyNumberFormat="1" applyFont="1" applyBorder="1" applyAlignment="1">
      <alignment horizontal="right"/>
    </xf>
    <xf numFmtId="4" fontId="20" fillId="0" borderId="1" xfId="13" applyNumberFormat="1" applyFont="1" applyBorder="1" applyAlignment="1">
      <alignment horizontal="right"/>
    </xf>
    <xf numFmtId="4" fontId="65" fillId="7" borderId="1" xfId="13" applyNumberFormat="1" applyFont="1" applyFill="1" applyBorder="1" applyAlignment="1">
      <alignment horizontal="right" vertical="center"/>
    </xf>
    <xf numFmtId="4" fontId="65" fillId="10" borderId="1" xfId="13" applyNumberFormat="1" applyFont="1" applyFill="1" applyBorder="1" applyAlignment="1">
      <alignment horizontal="right"/>
    </xf>
    <xf numFmtId="4" fontId="65" fillId="0" borderId="1" xfId="13" applyNumberFormat="1" applyFont="1" applyFill="1" applyBorder="1" applyAlignment="1">
      <alignment horizontal="right"/>
    </xf>
    <xf numFmtId="4" fontId="65" fillId="9" borderId="1" xfId="13" applyNumberFormat="1" applyFont="1" applyFill="1" applyBorder="1" applyAlignment="1">
      <alignment horizontal="right"/>
    </xf>
    <xf numFmtId="4" fontId="20" fillId="0" borderId="1" xfId="13" applyNumberFormat="1" applyFont="1" applyFill="1" applyBorder="1" applyAlignment="1">
      <alignment horizontal="right"/>
    </xf>
    <xf numFmtId="4" fontId="20" fillId="8" borderId="1" xfId="13" applyNumberFormat="1" applyFont="1" applyFill="1" applyBorder="1" applyAlignment="1">
      <alignment horizontal="right"/>
    </xf>
    <xf numFmtId="4" fontId="65" fillId="10" borderId="1" xfId="13" applyNumberFormat="1" applyFont="1" applyFill="1" applyBorder="1" applyAlignment="1">
      <alignment horizontal="right" vertical="center"/>
    </xf>
    <xf numFmtId="4" fontId="65" fillId="7" borderId="1" xfId="13" applyNumberFormat="1" applyFont="1" applyFill="1" applyBorder="1" applyAlignment="1">
      <alignment horizontal="right"/>
    </xf>
    <xf numFmtId="4" fontId="57" fillId="11" borderId="27" xfId="13" applyNumberFormat="1" applyFont="1" applyFill="1" applyBorder="1" applyAlignment="1">
      <alignment wrapText="1"/>
    </xf>
    <xf numFmtId="0" fontId="57" fillId="7" borderId="2" xfId="0" applyFont="1" applyFill="1" applyBorder="1" applyAlignment="1">
      <alignment horizontal="center" vertical="center" wrapText="1"/>
    </xf>
    <xf numFmtId="4" fontId="95" fillId="6" borderId="2" xfId="0" applyNumberFormat="1" applyFont="1" applyFill="1" applyBorder="1" applyAlignment="1">
      <alignment horizontal="right" vertical="center" wrapText="1"/>
    </xf>
    <xf numFmtId="4" fontId="93" fillId="6" borderId="2" xfId="0" applyNumberFormat="1" applyFont="1" applyFill="1" applyBorder="1" applyAlignment="1">
      <alignment horizontal="right" vertical="center" wrapText="1"/>
    </xf>
    <xf numFmtId="4" fontId="93" fillId="6" borderId="2" xfId="0" applyNumberFormat="1" applyFont="1" applyFill="1" applyBorder="1" applyAlignment="1">
      <alignment vertical="center" wrapText="1"/>
    </xf>
    <xf numFmtId="4" fontId="95" fillId="6" borderId="5" xfId="0" applyNumberFormat="1" applyFont="1" applyFill="1" applyBorder="1" applyAlignment="1">
      <alignment horizontal="right" vertical="center" wrapText="1"/>
    </xf>
    <xf numFmtId="4" fontId="95" fillId="6" borderId="29" xfId="0" applyNumberFormat="1" applyFont="1" applyFill="1" applyBorder="1" applyAlignment="1">
      <alignment horizontal="right" vertical="center" wrapText="1"/>
    </xf>
    <xf numFmtId="0" fontId="90" fillId="6" borderId="1" xfId="0" applyFont="1" applyFill="1" applyBorder="1" applyAlignment="1">
      <alignment horizontal="left" vertical="center" wrapText="1"/>
    </xf>
    <xf numFmtId="0" fontId="87" fillId="6" borderId="1" xfId="0" applyFont="1" applyFill="1" applyBorder="1" applyAlignment="1">
      <alignment horizontal="left" vertical="center" wrapText="1"/>
    </xf>
    <xf numFmtId="0" fontId="90" fillId="6" borderId="5" xfId="0" applyFont="1" applyFill="1" applyBorder="1" applyAlignment="1">
      <alignment horizontal="left" vertical="center" wrapText="1"/>
    </xf>
    <xf numFmtId="0" fontId="90" fillId="6" borderId="27" xfId="0" applyFont="1" applyFill="1" applyBorder="1" applyAlignment="1">
      <alignment horizontal="left" vertical="center" wrapText="1"/>
    </xf>
    <xf numFmtId="4" fontId="95" fillId="6" borderId="46" xfId="0" applyNumberFormat="1" applyFont="1" applyFill="1" applyBorder="1" applyAlignment="1">
      <alignment horizontal="right" vertical="center" wrapText="1"/>
    </xf>
    <xf numFmtId="0" fontId="0" fillId="0" borderId="5" xfId="0" applyBorder="1"/>
    <xf numFmtId="0" fontId="0" fillId="0" borderId="6" xfId="0" applyBorder="1"/>
    <xf numFmtId="4" fontId="93" fillId="6" borderId="5" xfId="0" applyNumberFormat="1" applyFont="1" applyFill="1" applyBorder="1" applyAlignment="1">
      <alignment horizontal="right" vertical="center" wrapText="1"/>
    </xf>
    <xf numFmtId="0" fontId="56" fillId="6" borderId="1" xfId="0" applyFont="1" applyFill="1" applyBorder="1" applyAlignment="1">
      <alignment horizontal="left" vertical="center" wrapText="1"/>
    </xf>
    <xf numFmtId="0" fontId="96" fillId="6" borderId="1" xfId="0" applyFont="1" applyFill="1" applyBorder="1" applyAlignment="1">
      <alignment horizontal="left" vertical="center" wrapText="1"/>
    </xf>
    <xf numFmtId="0" fontId="56" fillId="6" borderId="5" xfId="0" applyFont="1" applyFill="1" applyBorder="1" applyAlignment="1">
      <alignment horizontal="left" vertical="center" wrapText="1"/>
    </xf>
    <xf numFmtId="0" fontId="56" fillId="6" borderId="47" xfId="0" applyFont="1" applyFill="1" applyBorder="1" applyAlignment="1">
      <alignment horizontal="left" vertical="center" wrapText="1"/>
    </xf>
    <xf numFmtId="0" fontId="96" fillId="6" borderId="3" xfId="0" applyFont="1" applyFill="1" applyBorder="1" applyAlignment="1">
      <alignment horizontal="left" vertical="center" wrapText="1"/>
    </xf>
    <xf numFmtId="0" fontId="97" fillId="3" borderId="0" xfId="5" applyFont="1" applyFill="1" applyAlignment="1">
      <alignment horizontal="center" vertical="center" wrapText="1"/>
    </xf>
    <xf numFmtId="0" fontId="98" fillId="3" borderId="0" xfId="5" applyFont="1" applyFill="1" applyAlignment="1">
      <alignment vertical="center" wrapText="1"/>
    </xf>
    <xf numFmtId="0" fontId="99" fillId="3" borderId="10" xfId="5" applyFont="1" applyFill="1" applyBorder="1" applyAlignment="1">
      <alignment horizontal="center" vertical="center" wrapText="1"/>
    </xf>
    <xf numFmtId="3" fontId="100" fillId="2" borderId="10" xfId="0" applyNumberFormat="1" applyFont="1" applyFill="1" applyBorder="1" applyAlignment="1">
      <alignment horizontal="center" vertical="center" wrapText="1"/>
    </xf>
    <xf numFmtId="0" fontId="101" fillId="3" borderId="10" xfId="5" applyFont="1" applyFill="1" applyBorder="1" applyAlignment="1">
      <alignment horizontal="center" vertical="center" wrapText="1"/>
    </xf>
    <xf numFmtId="4" fontId="35" fillId="4" borderId="0" xfId="7" applyNumberFormat="1" applyFont="1" applyFill="1" applyBorder="1" applyAlignment="1">
      <alignment horizontal="center" vertical="center"/>
    </xf>
    <xf numFmtId="0" fontId="102" fillId="0" borderId="1" xfId="0" applyFont="1" applyFill="1" applyBorder="1" applyAlignment="1">
      <alignment horizontal="center" vertical="center" wrapText="1"/>
    </xf>
    <xf numFmtId="0" fontId="100" fillId="3" borderId="10" xfId="5" applyFont="1" applyFill="1" applyBorder="1" applyAlignment="1">
      <alignment horizontal="center" vertical="center" wrapText="1"/>
    </xf>
    <xf numFmtId="4" fontId="79" fillId="3" borderId="0" xfId="14" applyNumberFormat="1" applyFont="1" applyFill="1"/>
    <xf numFmtId="4" fontId="77" fillId="0" borderId="0" xfId="14" applyNumberFormat="1" applyFont="1"/>
    <xf numFmtId="0" fontId="35" fillId="9" borderId="16" xfId="7" applyNumberFormat="1" applyFont="1" applyFill="1" applyBorder="1" applyAlignment="1">
      <alignment horizontal="left" vertical="center"/>
    </xf>
    <xf numFmtId="3" fontId="35" fillId="9" borderId="17" xfId="7" applyNumberFormat="1" applyFont="1" applyFill="1" applyBorder="1" applyAlignment="1">
      <alignment horizontal="left" vertical="center" wrapText="1"/>
    </xf>
    <xf numFmtId="4" fontId="35" fillId="9" borderId="17" xfId="7" applyNumberFormat="1" applyFont="1" applyFill="1" applyBorder="1" applyAlignment="1" applyProtection="1">
      <alignment horizontal="right" vertical="top" shrinkToFit="1"/>
      <protection locked="0"/>
    </xf>
    <xf numFmtId="4" fontId="35" fillId="9" borderId="17" xfId="7" applyNumberFormat="1" applyFont="1" applyFill="1" applyBorder="1" applyAlignment="1">
      <alignment horizontal="right" vertical="center"/>
    </xf>
    <xf numFmtId="4" fontId="103" fillId="9" borderId="17" xfId="7" applyNumberFormat="1" applyFont="1" applyFill="1" applyBorder="1" applyAlignment="1" applyProtection="1">
      <alignment horizontal="right" vertical="top" shrinkToFit="1"/>
      <protection locked="0"/>
    </xf>
    <xf numFmtId="4" fontId="35" fillId="9" borderId="18" xfId="7" applyNumberFormat="1" applyFont="1" applyFill="1" applyBorder="1" applyAlignment="1">
      <alignment horizontal="right" vertical="center" wrapText="1"/>
    </xf>
    <xf numFmtId="3" fontId="58" fillId="0" borderId="0" xfId="13" applyNumberFormat="1" applyFont="1" applyBorder="1" applyAlignment="1">
      <alignment horizontal="center" vertical="center"/>
    </xf>
    <xf numFmtId="0" fontId="43" fillId="8" borderId="2" xfId="0" applyFont="1" applyFill="1" applyBorder="1" applyAlignment="1">
      <alignment horizontal="left" wrapText="1" indent="5"/>
    </xf>
    <xf numFmtId="0" fontId="57" fillId="5" borderId="2" xfId="0" applyFont="1" applyFill="1" applyBorder="1" applyAlignment="1">
      <alignment horizontal="left" wrapText="1" indent="3"/>
    </xf>
    <xf numFmtId="0" fontId="57" fillId="11" borderId="5" xfId="0" applyFont="1" applyFill="1" applyBorder="1" applyAlignment="1">
      <alignment horizontal="left" wrapText="1" indent="1"/>
    </xf>
    <xf numFmtId="4" fontId="50" fillId="11" borderId="48" xfId="13" quotePrefix="1" applyNumberFormat="1" applyFont="1" applyFill="1" applyBorder="1" applyAlignment="1">
      <alignment vertical="center" wrapText="1"/>
    </xf>
    <xf numFmtId="4" fontId="50" fillId="0" borderId="5" xfId="13" quotePrefix="1" applyNumberFormat="1" applyFont="1" applyFill="1" applyBorder="1" applyAlignment="1">
      <alignment vertical="center" wrapText="1"/>
    </xf>
    <xf numFmtId="4" fontId="104" fillId="0" borderId="5" xfId="13" applyNumberFormat="1" applyFont="1" applyFill="1" applyBorder="1" applyAlignment="1">
      <alignment wrapText="1"/>
    </xf>
    <xf numFmtId="0" fontId="43" fillId="6" borderId="5" xfId="0" applyFont="1" applyFill="1" applyBorder="1" applyAlignment="1">
      <alignment horizontal="left" wrapText="1" indent="1"/>
    </xf>
    <xf numFmtId="0" fontId="105" fillId="0" borderId="0" xfId="13" applyFont="1"/>
    <xf numFmtId="0" fontId="104" fillId="9" borderId="2" xfId="0" applyFont="1" applyFill="1" applyBorder="1" applyAlignment="1">
      <alignment horizontal="left" wrapText="1" indent="5"/>
    </xf>
    <xf numFmtId="4" fontId="104" fillId="9" borderId="2" xfId="0" applyNumberFormat="1" applyFont="1" applyFill="1" applyBorder="1" applyAlignment="1">
      <alignment horizontal="right" wrapText="1" indent="1"/>
    </xf>
    <xf numFmtId="4" fontId="104" fillId="9" borderId="1" xfId="13" applyNumberFormat="1" applyFont="1" applyFill="1" applyBorder="1" applyAlignment="1">
      <alignment horizontal="right"/>
    </xf>
    <xf numFmtId="4" fontId="104" fillId="0" borderId="2" xfId="0" applyNumberFormat="1" applyFont="1" applyFill="1" applyBorder="1" applyAlignment="1">
      <alignment horizontal="right" wrapText="1" indent="1"/>
    </xf>
    <xf numFmtId="4" fontId="104" fillId="0" borderId="1" xfId="13" applyNumberFormat="1" applyFont="1" applyFill="1" applyBorder="1" applyAlignment="1">
      <alignment horizontal="right"/>
    </xf>
    <xf numFmtId="0" fontId="21" fillId="0" borderId="2" xfId="0" applyFont="1" applyFill="1" applyBorder="1" applyAlignment="1">
      <alignment horizontal="left" wrapText="1" indent="5"/>
    </xf>
    <xf numFmtId="4" fontId="21" fillId="0" borderId="2" xfId="0" applyNumberFormat="1" applyFont="1" applyFill="1" applyBorder="1" applyAlignment="1">
      <alignment horizontal="right" wrapText="1" indent="1"/>
    </xf>
    <xf numFmtId="4" fontId="65" fillId="0" borderId="1" xfId="13" applyNumberFormat="1" applyFont="1" applyFill="1" applyBorder="1" applyAlignment="1">
      <alignment horizontal="right" vertical="center"/>
    </xf>
    <xf numFmtId="0" fontId="57" fillId="9" borderId="2" xfId="0" applyFont="1" applyFill="1" applyBorder="1" applyAlignment="1">
      <alignment horizontal="left" wrapText="1" indent="3"/>
    </xf>
    <xf numFmtId="0" fontId="57" fillId="5" borderId="49" xfId="0" applyFont="1" applyFill="1" applyBorder="1" applyAlignment="1">
      <alignment horizontal="left" wrapText="1" indent="3"/>
    </xf>
    <xf numFmtId="4" fontId="57" fillId="8" borderId="49" xfId="0" applyNumberFormat="1" applyFont="1" applyFill="1" applyBorder="1" applyAlignment="1">
      <alignment horizontal="right" wrapText="1" indent="1"/>
    </xf>
    <xf numFmtId="0" fontId="57" fillId="9" borderId="5" xfId="0" applyFont="1" applyFill="1" applyBorder="1" applyAlignment="1">
      <alignment horizontal="left" wrapText="1" indent="5"/>
    </xf>
    <xf numFmtId="4" fontId="57" fillId="9" borderId="5" xfId="0" applyNumberFormat="1" applyFont="1" applyFill="1" applyBorder="1" applyAlignment="1">
      <alignment horizontal="right" wrapText="1" indent="1"/>
    </xf>
    <xf numFmtId="0" fontId="43" fillId="0" borderId="5" xfId="0" applyFont="1" applyFill="1" applyBorder="1" applyAlignment="1">
      <alignment horizontal="left" wrapText="1" indent="5"/>
    </xf>
    <xf numFmtId="4" fontId="57" fillId="0" borderId="5" xfId="0" applyNumberFormat="1" applyFont="1" applyFill="1" applyBorder="1" applyAlignment="1">
      <alignment horizontal="right" wrapText="1" indent="1"/>
    </xf>
    <xf numFmtId="4" fontId="43" fillId="0" borderId="5" xfId="0" applyNumberFormat="1" applyFont="1" applyFill="1" applyBorder="1" applyAlignment="1">
      <alignment horizontal="right" wrapText="1" indent="1"/>
    </xf>
    <xf numFmtId="0" fontId="57" fillId="8" borderId="5" xfId="0" applyFont="1" applyFill="1" applyBorder="1" applyAlignment="1">
      <alignment horizontal="left" wrapText="1" indent="3"/>
    </xf>
    <xf numFmtId="4" fontId="57" fillId="8" borderId="5" xfId="0" applyNumberFormat="1" applyFont="1" applyFill="1" applyBorder="1" applyAlignment="1">
      <alignment horizontal="right" wrapText="1" indent="1"/>
    </xf>
    <xf numFmtId="4" fontId="57" fillId="11" borderId="48" xfId="13" applyNumberFormat="1" applyFont="1" applyFill="1" applyBorder="1" applyAlignment="1">
      <alignment vertical="center" wrapText="1"/>
    </xf>
    <xf numFmtId="0" fontId="57" fillId="11" borderId="12" xfId="0" applyFont="1" applyFill="1" applyBorder="1" applyAlignment="1">
      <alignment horizontal="left" vertical="center" wrapText="1" indent="1"/>
    </xf>
    <xf numFmtId="4" fontId="61" fillId="0" borderId="0" xfId="13" applyNumberFormat="1" applyFont="1" applyBorder="1"/>
    <xf numFmtId="4" fontId="59" fillId="0" borderId="0" xfId="13" applyNumberFormat="1" applyFont="1" applyBorder="1" applyAlignment="1">
      <alignment horizontal="center" vertical="center"/>
    </xf>
    <xf numFmtId="4" fontId="29" fillId="0" borderId="0" xfId="13" quotePrefix="1" applyNumberFormat="1" applyFont="1" applyBorder="1" applyAlignment="1">
      <alignment horizontal="center" vertical="center" wrapText="1"/>
    </xf>
    <xf numFmtId="4" fontId="55" fillId="0" borderId="0" xfId="13" applyNumberFormat="1" applyFont="1" applyFill="1" applyBorder="1"/>
    <xf numFmtId="4" fontId="24" fillId="0" borderId="0" xfId="13" applyNumberFormat="1" applyFont="1" applyFill="1" applyBorder="1" applyAlignment="1">
      <alignment horizontal="center" vertical="center"/>
    </xf>
    <xf numFmtId="4" fontId="29" fillId="0" borderId="0" xfId="13" quotePrefix="1" applyNumberFormat="1" applyFont="1" applyFill="1" applyBorder="1" applyAlignment="1">
      <alignment horizontal="center" vertical="center" wrapText="1"/>
    </xf>
    <xf numFmtId="4" fontId="28" fillId="0" borderId="0" xfId="13" quotePrefix="1" applyNumberFormat="1" applyFont="1" applyFill="1" applyBorder="1" applyAlignment="1">
      <alignment horizontal="center" vertical="center" wrapText="1"/>
    </xf>
    <xf numFmtId="4" fontId="24" fillId="0" borderId="0" xfId="13" quotePrefix="1" applyNumberFormat="1" applyFont="1" applyFill="1" applyBorder="1" applyAlignment="1">
      <alignment horizontal="center" vertical="center" wrapText="1"/>
    </xf>
    <xf numFmtId="4" fontId="55" fillId="0" borderId="0" xfId="13" applyNumberFormat="1" applyFont="1"/>
    <xf numFmtId="4" fontId="56" fillId="0" borderId="36" xfId="13" applyNumberFormat="1" applyFont="1" applyBorder="1" applyAlignment="1">
      <alignment horizontal="center" vertical="center" wrapText="1"/>
    </xf>
    <xf numFmtId="4" fontId="29" fillId="0" borderId="5" xfId="13" quotePrefix="1" applyNumberFormat="1" applyFont="1" applyBorder="1" applyAlignment="1">
      <alignment horizontal="center" vertical="center" wrapText="1"/>
    </xf>
    <xf numFmtId="4" fontId="20" fillId="8" borderId="28" xfId="13" applyNumberFormat="1" applyFont="1" applyFill="1" applyBorder="1" applyAlignment="1">
      <alignment horizontal="right"/>
    </xf>
    <xf numFmtId="4" fontId="106" fillId="9" borderId="5" xfId="13" applyNumberFormat="1" applyFont="1" applyFill="1" applyBorder="1" applyAlignment="1">
      <alignment horizontal="right"/>
    </xf>
    <xf numFmtId="4" fontId="58" fillId="0" borderId="5" xfId="13" applyNumberFormat="1" applyFont="1" applyBorder="1" applyAlignment="1">
      <alignment horizontal="center" vertical="center"/>
    </xf>
    <xf numFmtId="4" fontId="107" fillId="8" borderId="5" xfId="13" applyNumberFormat="1" applyFont="1" applyFill="1" applyBorder="1" applyAlignment="1">
      <alignment horizontal="right" vertical="center"/>
    </xf>
    <xf numFmtId="4" fontId="56" fillId="9" borderId="5" xfId="13" applyNumberFormat="1" applyFont="1" applyFill="1" applyBorder="1" applyAlignment="1">
      <alignment horizontal="right" vertical="center" wrapText="1"/>
    </xf>
    <xf numFmtId="4" fontId="55" fillId="0" borderId="0" xfId="13" applyNumberFormat="1" applyFont="1" applyFill="1"/>
    <xf numFmtId="0" fontId="83" fillId="0" borderId="0" xfId="15" applyNumberFormat="1" applyFont="1" applyFill="1" applyBorder="1" applyAlignment="1" applyProtection="1">
      <alignment horizontal="center"/>
    </xf>
    <xf numFmtId="0" fontId="92" fillId="0" borderId="45" xfId="14" applyFont="1" applyBorder="1" applyAlignment="1">
      <alignment horizontal="center" vertical="center" wrapText="1"/>
    </xf>
    <xf numFmtId="0" fontId="83" fillId="14" borderId="0" xfId="15" applyNumberFormat="1" applyFont="1" applyFill="1" applyBorder="1" applyAlignment="1" applyProtection="1">
      <alignment horizontal="center" vertical="center"/>
    </xf>
    <xf numFmtId="0" fontId="83" fillId="0" borderId="44" xfId="15" applyNumberFormat="1" applyFont="1" applyFill="1" applyBorder="1" applyAlignment="1" applyProtection="1">
      <alignment horizontal="center"/>
    </xf>
    <xf numFmtId="0" fontId="83" fillId="0" borderId="43" xfId="15" applyNumberFormat="1" applyFont="1" applyFill="1" applyBorder="1" applyAlignment="1" applyProtection="1">
      <alignment horizontal="center"/>
    </xf>
    <xf numFmtId="0" fontId="83" fillId="0" borderId="42" xfId="15" applyNumberFormat="1" applyFont="1" applyFill="1" applyBorder="1" applyAlignment="1" applyProtection="1">
      <alignment horizontal="center"/>
    </xf>
    <xf numFmtId="0" fontId="83" fillId="0" borderId="4" xfId="15" applyNumberFormat="1" applyFont="1" applyFill="1" applyBorder="1" applyAlignment="1" applyProtection="1">
      <alignment horizontal="center"/>
    </xf>
    <xf numFmtId="0" fontId="83" fillId="0" borderId="7" xfId="15" applyNumberFormat="1" applyFont="1" applyFill="1" applyBorder="1" applyAlignment="1" applyProtection="1">
      <alignment horizontal="center" vertical="center"/>
    </xf>
    <xf numFmtId="4" fontId="52" fillId="6" borderId="40" xfId="14" applyNumberFormat="1" applyFont="1" applyFill="1" applyBorder="1" applyAlignment="1">
      <alignment horizontal="center"/>
    </xf>
    <xf numFmtId="0" fontId="28" fillId="0" borderId="0" xfId="7" applyNumberFormat="1" applyFont="1" applyFill="1" applyBorder="1" applyAlignment="1">
      <alignment horizontal="center" vertical="center" wrapText="1"/>
    </xf>
    <xf numFmtId="3" fontId="45" fillId="0" borderId="0" xfId="7" applyNumberFormat="1" applyFont="1" applyBorder="1" applyAlignment="1">
      <alignment horizontal="center" vertical="center"/>
    </xf>
    <xf numFmtId="0" fontId="28" fillId="0" borderId="0" xfId="7" quotePrefix="1" applyNumberFormat="1" applyFont="1" applyBorder="1" applyAlignment="1">
      <alignment horizontal="center" vertical="center" wrapText="1"/>
    </xf>
    <xf numFmtId="0" fontId="28" fillId="0" borderId="0" xfId="7" applyNumberFormat="1" applyFont="1" applyBorder="1" applyAlignment="1">
      <alignment horizontal="center" vertical="center" wrapText="1"/>
    </xf>
    <xf numFmtId="3" fontId="28" fillId="0" borderId="0" xfId="7" quotePrefix="1" applyNumberFormat="1" applyFont="1" applyBorder="1" applyAlignment="1">
      <alignment horizontal="center" vertical="center" wrapText="1"/>
    </xf>
    <xf numFmtId="3" fontId="28" fillId="0" borderId="0" xfId="7" quotePrefix="1" applyNumberFormat="1" applyFont="1" applyFill="1" applyBorder="1" applyAlignment="1">
      <alignment horizontal="center" vertical="center" wrapText="1"/>
    </xf>
    <xf numFmtId="0" fontId="29" fillId="0" borderId="0" xfId="7" quotePrefix="1" applyNumberFormat="1" applyFont="1" applyBorder="1" applyAlignment="1">
      <alignment horizontal="center" vertical="center" wrapText="1"/>
    </xf>
    <xf numFmtId="0" fontId="46" fillId="0" borderId="0" xfId="11" applyFont="1" applyFill="1" applyBorder="1" applyAlignment="1">
      <alignment horizontal="left" wrapText="1"/>
    </xf>
    <xf numFmtId="0" fontId="28" fillId="0" borderId="0" xfId="7" quotePrefix="1" applyNumberFormat="1" applyFont="1" applyFill="1" applyBorder="1" applyAlignment="1">
      <alignment horizontal="center" vertical="center" wrapText="1"/>
    </xf>
    <xf numFmtId="0" fontId="22" fillId="0" borderId="0" xfId="7" applyFont="1" applyAlignment="1">
      <alignment horizontal="center" vertical="center" wrapText="1"/>
    </xf>
    <xf numFmtId="0" fontId="25" fillId="0" borderId="0" xfId="7" applyFont="1" applyAlignment="1">
      <alignment horizontal="center" vertical="center" wrapText="1"/>
    </xf>
    <xf numFmtId="3" fontId="26" fillId="0" borderId="0" xfId="7" applyNumberFormat="1" applyFont="1" applyAlignment="1">
      <alignment horizontal="center" vertical="center"/>
    </xf>
    <xf numFmtId="0" fontId="28" fillId="0" borderId="12" xfId="7" applyNumberFormat="1" applyFont="1" applyBorder="1" applyAlignment="1">
      <alignment horizontal="center" vertical="center" wrapText="1"/>
    </xf>
    <xf numFmtId="0" fontId="28" fillId="0" borderId="11" xfId="7" applyNumberFormat="1" applyFont="1" applyBorder="1" applyAlignment="1">
      <alignment horizontal="center" vertical="center" wrapText="1"/>
    </xf>
    <xf numFmtId="3" fontId="28" fillId="0" borderId="12" xfId="7" quotePrefix="1" applyNumberFormat="1" applyFont="1" applyBorder="1" applyAlignment="1">
      <alignment horizontal="center" vertical="center" wrapText="1"/>
    </xf>
    <xf numFmtId="3" fontId="28" fillId="0" borderId="11" xfId="7" quotePrefix="1" applyNumberFormat="1" applyFont="1" applyBorder="1" applyAlignment="1">
      <alignment horizontal="center" vertical="center" wrapText="1"/>
    </xf>
    <xf numFmtId="0" fontId="28" fillId="0" borderId="25" xfId="7" quotePrefix="1" applyNumberFormat="1" applyFont="1" applyBorder="1" applyAlignment="1">
      <alignment horizontal="center" vertical="center" wrapText="1"/>
    </xf>
    <xf numFmtId="0" fontId="28" fillId="0" borderId="26" xfId="7" quotePrefix="1" applyNumberFormat="1" applyFont="1" applyBorder="1" applyAlignment="1">
      <alignment horizontal="center" vertical="center" wrapText="1"/>
    </xf>
    <xf numFmtId="0" fontId="28" fillId="0" borderId="31" xfId="7" quotePrefix="1" applyNumberFormat="1" applyFont="1" applyBorder="1" applyAlignment="1">
      <alignment horizontal="center" vertical="center" wrapText="1"/>
    </xf>
    <xf numFmtId="0" fontId="28" fillId="0" borderId="32" xfId="7" quotePrefix="1" applyNumberFormat="1" applyFont="1" applyBorder="1" applyAlignment="1">
      <alignment horizontal="center" vertical="center" wrapText="1"/>
    </xf>
    <xf numFmtId="0" fontId="29" fillId="0" borderId="12" xfId="7" quotePrefix="1" applyNumberFormat="1" applyFont="1" applyBorder="1" applyAlignment="1">
      <alignment horizontal="center" vertical="center" wrapText="1"/>
    </xf>
    <xf numFmtId="3" fontId="26" fillId="0" borderId="7" xfId="7" applyNumberFormat="1" applyFont="1" applyBorder="1" applyAlignment="1">
      <alignment horizontal="center" vertical="center"/>
    </xf>
    <xf numFmtId="3" fontId="39" fillId="0" borderId="5" xfId="7" quotePrefix="1" applyNumberFormat="1" applyFont="1" applyBorder="1" applyAlignment="1">
      <alignment horizontal="center" vertical="center"/>
    </xf>
    <xf numFmtId="3" fontId="40" fillId="0" borderId="3" xfId="7" applyNumberFormat="1" applyFont="1" applyBorder="1" applyAlignment="1">
      <alignment horizontal="center" vertical="center"/>
    </xf>
    <xf numFmtId="3" fontId="40" fillId="0" borderId="6" xfId="7" applyNumberFormat="1" applyFont="1" applyBorder="1" applyAlignment="1">
      <alignment horizontal="center" vertical="center"/>
    </xf>
    <xf numFmtId="0" fontId="41" fillId="0" borderId="25" xfId="7" quotePrefix="1" applyNumberFormat="1" applyFont="1" applyBorder="1" applyAlignment="1">
      <alignment horizontal="center" vertical="center" wrapText="1"/>
    </xf>
    <xf numFmtId="0" fontId="41" fillId="0" borderId="26" xfId="7" quotePrefix="1" applyNumberFormat="1" applyFont="1" applyBorder="1" applyAlignment="1">
      <alignment horizontal="center" vertical="center" wrapText="1"/>
    </xf>
    <xf numFmtId="0" fontId="41" fillId="0" borderId="31" xfId="7" quotePrefix="1" applyNumberFormat="1" applyFont="1" applyBorder="1" applyAlignment="1">
      <alignment horizontal="center" vertical="center" wrapText="1"/>
    </xf>
    <xf numFmtId="0" fontId="41" fillId="0" borderId="32" xfId="7" quotePrefix="1" applyNumberFormat="1" applyFont="1" applyBorder="1" applyAlignment="1">
      <alignment horizontal="center" vertical="center" wrapText="1"/>
    </xf>
    <xf numFmtId="0" fontId="59" fillId="0" borderId="3" xfId="7" quotePrefix="1" applyNumberFormat="1" applyFont="1" applyBorder="1" applyAlignment="1">
      <alignment horizontal="center" vertical="center" wrapText="1"/>
    </xf>
    <xf numFmtId="0" fontId="59" fillId="0" borderId="4" xfId="7" quotePrefix="1" applyNumberFormat="1" applyFont="1" applyBorder="1" applyAlignment="1">
      <alignment horizontal="center" vertical="center" wrapText="1"/>
    </xf>
    <xf numFmtId="0" fontId="46" fillId="0" borderId="0" xfId="11" applyFont="1" applyBorder="1" applyAlignment="1">
      <alignment horizontal="left" wrapText="1"/>
    </xf>
    <xf numFmtId="0" fontId="7" fillId="3" borderId="0" xfId="1" applyFont="1" applyFill="1" applyAlignment="1">
      <alignment horizontal="center" vertical="center" wrapText="1"/>
    </xf>
    <xf numFmtId="0" fontId="8" fillId="3" borderId="0" xfId="1" applyFont="1" applyFill="1" applyAlignment="1">
      <alignment vertical="center" wrapText="1"/>
    </xf>
    <xf numFmtId="0" fontId="8" fillId="3" borderId="0" xfId="1" applyFont="1" applyFill="1" applyAlignment="1">
      <alignment wrapText="1"/>
    </xf>
    <xf numFmtId="0" fontId="97" fillId="3" borderId="0" xfId="1" applyFont="1" applyFill="1" applyAlignment="1">
      <alignment horizontal="center" vertical="center" wrapText="1"/>
    </xf>
    <xf numFmtId="0" fontId="97" fillId="3" borderId="0" xfId="5" applyFont="1" applyFill="1" applyAlignment="1">
      <alignment horizontal="center" vertical="center" wrapText="1"/>
    </xf>
    <xf numFmtId="0" fontId="98" fillId="3" borderId="0" xfId="5" applyFont="1" applyFill="1" applyAlignment="1">
      <alignment vertical="center" wrapText="1"/>
    </xf>
    <xf numFmtId="0" fontId="98" fillId="3" borderId="0" xfId="5" applyFont="1" applyFill="1" applyAlignment="1">
      <alignment wrapText="1"/>
    </xf>
    <xf numFmtId="0" fontId="28" fillId="0" borderId="0" xfId="13" quotePrefix="1" applyNumberFormat="1" applyFont="1" applyBorder="1" applyAlignment="1">
      <alignment horizontal="center" vertical="center" wrapText="1"/>
    </xf>
    <xf numFmtId="3" fontId="28" fillId="0" borderId="0" xfId="13" quotePrefix="1" applyNumberFormat="1" applyFont="1" applyBorder="1" applyAlignment="1">
      <alignment horizontal="center" vertical="center" wrapText="1"/>
    </xf>
    <xf numFmtId="3" fontId="58" fillId="0" borderId="0" xfId="13" applyNumberFormat="1" applyFont="1" applyFill="1" applyBorder="1" applyAlignment="1">
      <alignment horizontal="center" vertical="center"/>
    </xf>
    <xf numFmtId="0" fontId="28" fillId="0" borderId="0" xfId="13" quotePrefix="1" applyNumberFormat="1" applyFont="1" applyFill="1" applyBorder="1" applyAlignment="1">
      <alignment horizontal="center" vertical="center" wrapText="1"/>
    </xf>
    <xf numFmtId="3" fontId="28" fillId="0" borderId="0" xfId="13" quotePrefix="1" applyNumberFormat="1" applyFont="1" applyFill="1" applyBorder="1" applyAlignment="1">
      <alignment horizontal="center" vertical="center" wrapText="1"/>
    </xf>
    <xf numFmtId="4" fontId="56" fillId="0" borderId="0" xfId="13" applyNumberFormat="1" applyFont="1" applyFill="1" applyBorder="1" applyAlignment="1">
      <alignment horizontal="center" vertical="center" wrapText="1"/>
    </xf>
    <xf numFmtId="0" fontId="52" fillId="0" borderId="0" xfId="13" applyFont="1" applyAlignment="1">
      <alignment horizontal="center" vertical="center" wrapText="1"/>
    </xf>
    <xf numFmtId="0" fontId="52" fillId="0" borderId="0" xfId="13" applyFont="1" applyBorder="1" applyAlignment="1">
      <alignment horizontal="center" vertical="center" wrapText="1"/>
    </xf>
    <xf numFmtId="3" fontId="58" fillId="0" borderId="0" xfId="13" applyNumberFormat="1" applyFont="1" applyBorder="1" applyAlignment="1">
      <alignment horizontal="center" vertical="center"/>
    </xf>
    <xf numFmtId="4" fontId="56" fillId="0" borderId="0" xfId="13" applyNumberFormat="1" applyFont="1" applyBorder="1" applyAlignment="1">
      <alignment horizontal="center" vertical="center" wrapText="1"/>
    </xf>
  </cellXfs>
  <cellStyles count="18">
    <cellStyle name="Comma 2" xfId="12"/>
    <cellStyle name="Normal 2" xfId="7"/>
    <cellStyle name="Normal 3" xfId="11"/>
    <cellStyle name="Normal 4" xfId="13"/>
    <cellStyle name="Normal 78" xfId="10"/>
    <cellStyle name="Normalno" xfId="0" builtinId="0" customBuiltin="1"/>
    <cellStyle name="Normalno 2" xfId="1"/>
    <cellStyle name="Normalno 2 2" xfId="4"/>
    <cellStyle name="Normalno 2 3" xfId="9"/>
    <cellStyle name="Normalno 3" xfId="3"/>
    <cellStyle name="Normalno 3 2" xfId="2"/>
    <cellStyle name="Normalno 3 3" xfId="5"/>
    <cellStyle name="Normalno 4" xfId="6"/>
    <cellStyle name="Normalno 5" xfId="14"/>
    <cellStyle name="Obično_bilanca" xfId="15"/>
    <cellStyle name="Obično_List7" xfId="8"/>
    <cellStyle name="Valuta 2" xfId="17"/>
    <cellStyle name="Zarez 2" xfId="16"/>
  </cellStyles>
  <dxfs count="68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showGridLines="0" tabSelected="1" zoomScale="80" zoomScaleNormal="80" workbookViewId="0">
      <selection activeCell="L3" sqref="L3"/>
    </sheetView>
  </sheetViews>
  <sheetFormatPr defaultColWidth="9.1796875" defaultRowHeight="11.5" x14ac:dyDescent="0.25"/>
  <cols>
    <col min="1" max="1" width="38.453125" style="278" customWidth="1"/>
    <col min="2" max="2" width="18.453125" style="278" customWidth="1"/>
    <col min="3" max="3" width="17.453125" style="278" customWidth="1"/>
    <col min="4" max="4" width="17.1796875" style="278" customWidth="1"/>
    <col min="5" max="5" width="18" style="278" customWidth="1"/>
    <col min="6" max="6" width="12" style="278" customWidth="1"/>
    <col min="7" max="7" width="11.81640625" style="278" customWidth="1"/>
    <col min="8" max="8" width="9.1796875" style="278"/>
    <col min="9" max="9" width="10.81640625" style="278" bestFit="1" customWidth="1"/>
    <col min="10" max="10" width="16.26953125" style="278" customWidth="1"/>
    <col min="11" max="16384" width="9.1796875" style="278"/>
  </cols>
  <sheetData>
    <row r="1" spans="1:7" ht="71.5" customHeight="1" thickBot="1" x14ac:dyDescent="0.3">
      <c r="A1" s="444" t="s">
        <v>293</v>
      </c>
      <c r="B1" s="444"/>
      <c r="C1" s="444"/>
      <c r="D1" s="444"/>
      <c r="E1" s="444"/>
      <c r="F1" s="444"/>
      <c r="G1" s="444"/>
    </row>
    <row r="2" spans="1:7" ht="54" customHeight="1" x14ac:dyDescent="0.25">
      <c r="A2" s="325"/>
      <c r="B2" s="325"/>
      <c r="C2" s="325" t="s">
        <v>227</v>
      </c>
      <c r="D2" s="325"/>
      <c r="E2" s="325"/>
      <c r="F2" s="325"/>
      <c r="G2" s="325"/>
    </row>
    <row r="3" spans="1:7" s="324" customFormat="1" ht="33" customHeight="1" x14ac:dyDescent="0.25">
      <c r="A3" s="445" t="s">
        <v>226</v>
      </c>
      <c r="B3" s="445"/>
      <c r="C3" s="445"/>
      <c r="D3" s="445"/>
      <c r="E3" s="445"/>
      <c r="F3" s="445"/>
      <c r="G3" s="445"/>
    </row>
    <row r="4" spans="1:7" ht="12" hidden="1" customHeight="1" x14ac:dyDescent="0.25">
      <c r="A4" s="323"/>
      <c r="B4" s="323"/>
      <c r="C4" s="323"/>
      <c r="D4" s="323"/>
      <c r="E4" s="323"/>
      <c r="F4" s="323"/>
      <c r="G4" s="323"/>
    </row>
    <row r="5" spans="1:7" ht="41.15" customHeight="1" x14ac:dyDescent="0.35">
      <c r="A5" s="446" t="s">
        <v>225</v>
      </c>
      <c r="B5" s="447"/>
      <c r="C5" s="447"/>
      <c r="D5" s="447"/>
      <c r="E5" s="447"/>
      <c r="F5" s="447"/>
      <c r="G5" s="448"/>
    </row>
    <row r="6" spans="1:7" s="322" customFormat="1" ht="61.5" customHeight="1" x14ac:dyDescent="0.25">
      <c r="A6" s="295" t="s">
        <v>208</v>
      </c>
      <c r="B6" s="294" t="s">
        <v>252</v>
      </c>
      <c r="C6" s="294" t="s">
        <v>270</v>
      </c>
      <c r="D6" s="294" t="s">
        <v>254</v>
      </c>
      <c r="E6" s="294" t="s">
        <v>253</v>
      </c>
      <c r="F6" s="294" t="s">
        <v>207</v>
      </c>
      <c r="G6" s="294" t="s">
        <v>211</v>
      </c>
    </row>
    <row r="7" spans="1:7" s="314" customFormat="1" ht="17.25" customHeight="1" x14ac:dyDescent="0.25">
      <c r="A7" s="321" t="s">
        <v>225</v>
      </c>
      <c r="B7" s="320"/>
      <c r="C7" s="320"/>
      <c r="D7" s="327"/>
      <c r="E7" s="320"/>
      <c r="F7" s="320"/>
      <c r="G7" s="319"/>
    </row>
    <row r="8" spans="1:7" s="314" customFormat="1" ht="18" customHeight="1" x14ac:dyDescent="0.3">
      <c r="A8" s="318" t="s">
        <v>224</v>
      </c>
      <c r="B8" s="317">
        <v>1506483.92</v>
      </c>
      <c r="C8" s="317">
        <v>3069644.63</v>
      </c>
      <c r="D8" s="328"/>
      <c r="E8" s="317">
        <v>1543679.19</v>
      </c>
      <c r="F8" s="317">
        <f>E8/B8*100</f>
        <v>102.46901208212034</v>
      </c>
      <c r="G8" s="317">
        <f>E8/C8*100</f>
        <v>50.28853095610615</v>
      </c>
    </row>
    <row r="9" spans="1:7" s="314" customFormat="1" ht="18" customHeight="1" x14ac:dyDescent="0.3">
      <c r="A9" s="318" t="s">
        <v>223</v>
      </c>
      <c r="B9" s="317">
        <v>0</v>
      </c>
      <c r="C9" s="317">
        <v>0</v>
      </c>
      <c r="D9" s="328"/>
      <c r="E9" s="317">
        <v>0</v>
      </c>
      <c r="F9" s="317"/>
      <c r="G9" s="317"/>
    </row>
    <row r="10" spans="1:7" s="314" customFormat="1" ht="18" customHeight="1" x14ac:dyDescent="0.3">
      <c r="A10" s="316" t="s">
        <v>222</v>
      </c>
      <c r="B10" s="315">
        <f>SUM(B8:B9)</f>
        <v>1506483.92</v>
      </c>
      <c r="C10" s="315">
        <f>SUM(C8:C9)</f>
        <v>3069644.63</v>
      </c>
      <c r="D10" s="329"/>
      <c r="E10" s="315">
        <f>SUM(E8:E9)</f>
        <v>1543679.19</v>
      </c>
      <c r="F10" s="315">
        <f>E10/B10*100</f>
        <v>102.46901208212034</v>
      </c>
      <c r="G10" s="315">
        <f>E10/C10*100</f>
        <v>50.28853095610615</v>
      </c>
    </row>
    <row r="11" spans="1:7" s="314" customFormat="1" ht="18" customHeight="1" x14ac:dyDescent="0.3">
      <c r="A11" s="318" t="s">
        <v>221</v>
      </c>
      <c r="B11" s="317">
        <v>1710739.13</v>
      </c>
      <c r="C11" s="317">
        <v>3044675.93</v>
      </c>
      <c r="D11" s="328"/>
      <c r="E11" s="317">
        <v>1547813.31</v>
      </c>
      <c r="F11" s="317">
        <f>E11/B11*100</f>
        <v>90.476290794844928</v>
      </c>
      <c r="G11" s="317">
        <f>E11/C11*100</f>
        <v>50.836717784936802</v>
      </c>
    </row>
    <row r="12" spans="1:7" s="314" customFormat="1" ht="18" customHeight="1" x14ac:dyDescent="0.3">
      <c r="A12" s="318" t="s">
        <v>220</v>
      </c>
      <c r="B12" s="317">
        <v>11136.25</v>
      </c>
      <c r="C12" s="317">
        <v>29968.7</v>
      </c>
      <c r="D12" s="328"/>
      <c r="E12" s="317">
        <v>5486.65</v>
      </c>
      <c r="F12" s="317">
        <f>E12/B12*100</f>
        <v>49.268380289594788</v>
      </c>
      <c r="G12" s="317">
        <f>E12/C12*100</f>
        <v>18.307934611778286</v>
      </c>
    </row>
    <row r="13" spans="1:7" s="314" customFormat="1" ht="18" customHeight="1" x14ac:dyDescent="0.3">
      <c r="A13" s="316" t="s">
        <v>219</v>
      </c>
      <c r="B13" s="315">
        <f>SUM(B11:B12)</f>
        <v>1721875.38</v>
      </c>
      <c r="C13" s="315">
        <f>SUM(C11:C12)</f>
        <v>3074644.6300000004</v>
      </c>
      <c r="D13" s="329"/>
      <c r="E13" s="315">
        <f>SUM(E11:E12)</f>
        <v>1553299.96</v>
      </c>
      <c r="F13" s="315">
        <f>E13/B13*100</f>
        <v>90.209778131562572</v>
      </c>
      <c r="G13" s="315">
        <f>E13/C13*100</f>
        <v>50.519658266978318</v>
      </c>
    </row>
    <row r="14" spans="1:7" s="311" customFormat="1" ht="27" customHeight="1" x14ac:dyDescent="0.3">
      <c r="A14" s="313" t="s">
        <v>218</v>
      </c>
      <c r="B14" s="312">
        <f>B10-B13</f>
        <v>-215391.45999999996</v>
      </c>
      <c r="C14" s="312">
        <f>C10-C13</f>
        <v>-5000.0000000004657</v>
      </c>
      <c r="D14" s="328"/>
      <c r="E14" s="312">
        <f>E10-E13</f>
        <v>-9620.7700000000186</v>
      </c>
      <c r="F14" s="312">
        <f>E14/B14*100</f>
        <v>4.4666441278591176</v>
      </c>
      <c r="G14" s="312">
        <f>E14/C14*100</f>
        <v>192.41539999998244</v>
      </c>
    </row>
    <row r="16" spans="1:7" s="291" customFormat="1" x14ac:dyDescent="0.25"/>
    <row r="17" spans="1:9" s="291" customFormat="1" ht="26.5" customHeight="1" x14ac:dyDescent="0.25">
      <c r="A17" s="450" t="s">
        <v>217</v>
      </c>
      <c r="B17" s="450"/>
      <c r="C17" s="450"/>
      <c r="D17" s="450"/>
      <c r="E17" s="450"/>
      <c r="F17" s="450"/>
      <c r="G17" s="450"/>
    </row>
    <row r="18" spans="1:9" s="291" customFormat="1" ht="60" customHeight="1" x14ac:dyDescent="0.25">
      <c r="A18" s="295" t="s">
        <v>208</v>
      </c>
      <c r="B18" s="294" t="s">
        <v>252</v>
      </c>
      <c r="C18" s="294" t="s">
        <v>270</v>
      </c>
      <c r="D18" s="294" t="s">
        <v>254</v>
      </c>
      <c r="E18" s="294" t="s">
        <v>253</v>
      </c>
      <c r="F18" s="294" t="s">
        <v>207</v>
      </c>
      <c r="G18" s="294" t="s">
        <v>211</v>
      </c>
    </row>
    <row r="19" spans="1:9" s="291" customFormat="1" ht="15.75" customHeight="1" x14ac:dyDescent="0.25">
      <c r="A19" s="310" t="s">
        <v>216</v>
      </c>
      <c r="B19" s="309"/>
      <c r="C19" s="309"/>
      <c r="D19" s="330"/>
      <c r="E19" s="309"/>
      <c r="F19" s="309"/>
      <c r="G19" s="309"/>
    </row>
    <row r="20" spans="1:9" s="291" customFormat="1" ht="14.25" customHeight="1" x14ac:dyDescent="0.3">
      <c r="A20" s="308" t="s">
        <v>215</v>
      </c>
      <c r="B20" s="307">
        <v>0</v>
      </c>
      <c r="C20" s="306">
        <v>0</v>
      </c>
      <c r="D20" s="331"/>
      <c r="E20" s="306">
        <v>0</v>
      </c>
      <c r="F20" s="306">
        <v>0</v>
      </c>
      <c r="G20" s="306">
        <v>0</v>
      </c>
    </row>
    <row r="21" spans="1:9" s="299" customFormat="1" ht="15" customHeight="1" x14ac:dyDescent="0.3">
      <c r="A21" s="305" t="s">
        <v>214</v>
      </c>
      <c r="B21" s="304">
        <v>0</v>
      </c>
      <c r="C21" s="304">
        <v>0</v>
      </c>
      <c r="D21" s="332"/>
      <c r="E21" s="304">
        <v>0</v>
      </c>
      <c r="F21" s="304">
        <v>0</v>
      </c>
      <c r="G21" s="304">
        <v>0</v>
      </c>
    </row>
    <row r="22" spans="1:9" s="299" customFormat="1" ht="20.25" customHeight="1" x14ac:dyDescent="0.3">
      <c r="A22" s="303" t="s">
        <v>213</v>
      </c>
      <c r="B22" s="302">
        <v>0</v>
      </c>
      <c r="C22" s="302">
        <v>0</v>
      </c>
      <c r="D22" s="332"/>
      <c r="E22" s="302">
        <v>0</v>
      </c>
      <c r="F22" s="302">
        <v>0</v>
      </c>
      <c r="G22" s="302">
        <v>0</v>
      </c>
    </row>
    <row r="23" spans="1:9" s="299" customFormat="1" ht="31" customHeight="1" x14ac:dyDescent="0.3">
      <c r="A23" s="301"/>
      <c r="B23" s="300"/>
      <c r="C23" s="300"/>
      <c r="D23" s="300"/>
      <c r="E23" s="300"/>
      <c r="F23" s="300"/>
      <c r="G23" s="300"/>
    </row>
    <row r="24" spans="1:9" s="299" customFormat="1" ht="20.149999999999999" hidden="1" customHeight="1" x14ac:dyDescent="0.3">
      <c r="A24" s="301"/>
      <c r="B24" s="300"/>
      <c r="C24" s="300"/>
      <c r="D24" s="300"/>
      <c r="E24" s="300"/>
      <c r="F24" s="300"/>
      <c r="G24" s="300"/>
    </row>
    <row r="25" spans="1:9" s="291" customFormat="1" ht="52" customHeight="1" x14ac:dyDescent="0.35">
      <c r="A25" s="449" t="s">
        <v>212</v>
      </c>
      <c r="B25" s="449"/>
      <c r="C25" s="449"/>
      <c r="D25" s="449"/>
      <c r="E25" s="449"/>
      <c r="F25" s="449"/>
      <c r="G25" s="449"/>
    </row>
    <row r="26" spans="1:9" s="288" customFormat="1" ht="58.5" customHeight="1" x14ac:dyDescent="0.35">
      <c r="A26" s="295"/>
      <c r="B26" s="294" t="s">
        <v>252</v>
      </c>
      <c r="C26" s="294" t="s">
        <v>270</v>
      </c>
      <c r="D26" s="294" t="s">
        <v>254</v>
      </c>
      <c r="E26" s="294" t="s">
        <v>253</v>
      </c>
      <c r="F26" s="294" t="s">
        <v>207</v>
      </c>
      <c r="G26" s="294" t="s">
        <v>211</v>
      </c>
    </row>
    <row r="27" spans="1:9" s="288" customFormat="1" ht="32.15" customHeight="1" x14ac:dyDescent="0.35">
      <c r="A27" s="298" t="s">
        <v>210</v>
      </c>
      <c r="B27" s="297">
        <f>B28-B29</f>
        <v>13545.65</v>
      </c>
      <c r="C27" s="297">
        <f>C28-C29</f>
        <v>5000</v>
      </c>
      <c r="D27" s="333"/>
      <c r="E27" s="297">
        <f>E28-E29</f>
        <v>-197138.82</v>
      </c>
      <c r="F27" s="297">
        <f>E27/B27*100</f>
        <v>-1455.3662614935422</v>
      </c>
      <c r="G27" s="297">
        <f>E27/C27*100</f>
        <v>-3942.7764000000002</v>
      </c>
    </row>
    <row r="28" spans="1:9" s="286" customFormat="1" ht="31.5" customHeight="1" x14ac:dyDescent="0.35">
      <c r="A28" s="285" t="s">
        <v>209</v>
      </c>
      <c r="B28" s="284">
        <v>19146.91</v>
      </c>
      <c r="C28" s="283">
        <v>5000</v>
      </c>
      <c r="D28" s="334"/>
      <c r="E28" s="284">
        <v>27449.43</v>
      </c>
      <c r="F28" s="284">
        <f>E28/B28*100</f>
        <v>143.36219264622855</v>
      </c>
      <c r="G28" s="284">
        <f>E28/C28*100</f>
        <v>548.98860000000002</v>
      </c>
      <c r="I28" s="389">
        <f xml:space="preserve"> C28-E28</f>
        <v>-22449.43</v>
      </c>
    </row>
    <row r="29" spans="1:9" s="282" customFormat="1" ht="28" customHeight="1" x14ac:dyDescent="0.3">
      <c r="A29" s="285" t="s">
        <v>247</v>
      </c>
      <c r="B29" s="284">
        <v>5601.26</v>
      </c>
      <c r="C29" s="283">
        <v>0</v>
      </c>
      <c r="D29" s="334"/>
      <c r="E29" s="284">
        <v>224588.25</v>
      </c>
      <c r="F29" s="284">
        <f>E29/B29*100</f>
        <v>4009.6023037673667</v>
      </c>
      <c r="G29" s="284" t="s">
        <v>202</v>
      </c>
      <c r="I29" s="390"/>
    </row>
    <row r="30" spans="1:9" s="296" customFormat="1" ht="52.5" customHeight="1" x14ac:dyDescent="0.35">
      <c r="A30" s="451" t="s">
        <v>206</v>
      </c>
      <c r="B30" s="451"/>
      <c r="C30" s="451"/>
      <c r="D30" s="451"/>
      <c r="E30" s="451"/>
      <c r="F30" s="451"/>
      <c r="G30" s="451"/>
    </row>
    <row r="31" spans="1:9" ht="20.25" hidden="1" customHeight="1" x14ac:dyDescent="0.25"/>
    <row r="32" spans="1:9" ht="0.75" customHeight="1" x14ac:dyDescent="0.25"/>
    <row r="33" spans="1:7" ht="55.5" customHeight="1" x14ac:dyDescent="0.25">
      <c r="A33" s="295" t="s">
        <v>208</v>
      </c>
      <c r="B33" s="294" t="s">
        <v>252</v>
      </c>
      <c r="C33" s="294" t="s">
        <v>270</v>
      </c>
      <c r="D33" s="294" t="s">
        <v>254</v>
      </c>
      <c r="E33" s="294" t="s">
        <v>253</v>
      </c>
      <c r="F33" s="294" t="s">
        <v>207</v>
      </c>
      <c r="G33" s="294" t="s">
        <v>211</v>
      </c>
    </row>
    <row r="34" spans="1:7" s="293" customFormat="1" ht="0.65" customHeight="1" x14ac:dyDescent="0.35">
      <c r="A34" s="443" t="s">
        <v>206</v>
      </c>
      <c r="B34" s="443"/>
      <c r="C34" s="443"/>
      <c r="D34" s="443"/>
      <c r="E34" s="443"/>
      <c r="F34" s="443"/>
      <c r="G34" s="443"/>
    </row>
    <row r="35" spans="1:7" s="291" customFormat="1" ht="3" customHeight="1" x14ac:dyDescent="0.25">
      <c r="A35" s="292"/>
      <c r="B35" s="292"/>
      <c r="C35" s="292"/>
      <c r="D35" s="292"/>
      <c r="E35" s="292"/>
      <c r="F35" s="292"/>
      <c r="G35" s="292"/>
    </row>
    <row r="36" spans="1:7" s="288" customFormat="1" ht="40" customHeight="1" x14ac:dyDescent="0.35">
      <c r="A36" s="290" t="s">
        <v>205</v>
      </c>
      <c r="B36" s="289">
        <f>B14+B28</f>
        <v>-196244.54999999996</v>
      </c>
      <c r="C36" s="289">
        <f>C37-C38</f>
        <v>5000</v>
      </c>
      <c r="D36" s="335">
        <v>0</v>
      </c>
      <c r="E36" s="289">
        <f>E14+E28</f>
        <v>17828.659999999982</v>
      </c>
      <c r="F36" s="289">
        <f>E36/B36*100</f>
        <v>-9.0849198105119289</v>
      </c>
      <c r="G36" s="289"/>
    </row>
    <row r="37" spans="1:7" s="286" customFormat="1" ht="37" customHeight="1" x14ac:dyDescent="0.35">
      <c r="A37" s="287" t="s">
        <v>204</v>
      </c>
      <c r="B37" s="283"/>
      <c r="C37" s="283">
        <v>5000</v>
      </c>
      <c r="D37" s="336"/>
      <c r="E37" s="283"/>
      <c r="F37" s="283"/>
      <c r="G37" s="283"/>
    </row>
    <row r="38" spans="1:7" s="282" customFormat="1" ht="39" customHeight="1" x14ac:dyDescent="0.3">
      <c r="A38" s="285" t="s">
        <v>203</v>
      </c>
      <c r="B38" s="284">
        <v>0</v>
      </c>
      <c r="C38" s="283"/>
      <c r="D38" s="336"/>
      <c r="E38" s="284">
        <v>0</v>
      </c>
      <c r="F38" s="284"/>
      <c r="G38" s="283"/>
    </row>
    <row r="40" spans="1:7" ht="12.5" x14ac:dyDescent="0.25">
      <c r="A40" s="281"/>
    </row>
    <row r="41" spans="1:7" x14ac:dyDescent="0.25">
      <c r="E41" s="280"/>
    </row>
    <row r="43" spans="1:7" ht="13.5" x14ac:dyDescent="0.3">
      <c r="E43" s="279"/>
    </row>
  </sheetData>
  <mergeCells count="7">
    <mergeCell ref="A34:G34"/>
    <mergeCell ref="A1:G1"/>
    <mergeCell ref="A3:G3"/>
    <mergeCell ref="A5:G5"/>
    <mergeCell ref="A25:G25"/>
    <mergeCell ref="A17:G17"/>
    <mergeCell ref="A30:G30"/>
  </mergeCells>
  <printOptions horizontalCentered="1"/>
  <pageMargins left="0" right="0" top="0" bottom="0" header="0" footer="0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128"/>
  <sheetViews>
    <sheetView topLeftCell="A25" zoomScale="85" zoomScaleNormal="85" workbookViewId="0">
      <selection activeCell="E105" sqref="E105"/>
    </sheetView>
  </sheetViews>
  <sheetFormatPr defaultRowHeight="14" x14ac:dyDescent="0.3"/>
  <cols>
    <col min="1" max="1" width="11.54296875" style="13" customWidth="1"/>
    <col min="2" max="2" width="78.26953125" style="13" customWidth="1"/>
    <col min="3" max="3" width="17.7265625" style="13" customWidth="1"/>
    <col min="4" max="4" width="15.81640625" style="34" customWidth="1"/>
    <col min="5" max="5" width="17.7265625" style="34" customWidth="1"/>
    <col min="6" max="6" width="9.7265625" style="34" customWidth="1"/>
    <col min="7" max="7" width="9.81640625" style="13" customWidth="1"/>
    <col min="8" max="8" width="13.81640625" style="13" customWidth="1"/>
    <col min="9" max="9" width="15.1796875" style="13" customWidth="1"/>
    <col min="10" max="10" width="20" style="13" customWidth="1"/>
    <col min="11" max="14" width="15.1796875" style="13" customWidth="1"/>
    <col min="15" max="15" width="16.7265625" style="13" hidden="1" customWidth="1"/>
    <col min="16" max="16" width="16.453125" style="13" hidden="1" customWidth="1"/>
    <col min="17" max="17" width="12.54296875" style="13" hidden="1" customWidth="1"/>
    <col min="18" max="18" width="15.1796875" style="13" customWidth="1"/>
    <col min="19" max="256" width="9.1796875" style="13"/>
    <col min="257" max="257" width="11.54296875" style="13" customWidth="1"/>
    <col min="258" max="258" width="49.1796875" style="13" customWidth="1"/>
    <col min="259" max="261" width="17.7265625" style="13" customWidth="1"/>
    <col min="262" max="262" width="11.7265625" style="13" customWidth="1"/>
    <col min="263" max="263" width="15.54296875" style="13" customWidth="1"/>
    <col min="264" max="264" width="13.81640625" style="13" customWidth="1"/>
    <col min="265" max="270" width="15.1796875" style="13" customWidth="1"/>
    <col min="271" max="273" width="0" style="13" hidden="1" customWidth="1"/>
    <col min="274" max="274" width="15.1796875" style="13" customWidth="1"/>
    <col min="275" max="512" width="9.1796875" style="13"/>
    <col min="513" max="513" width="11.54296875" style="13" customWidth="1"/>
    <col min="514" max="514" width="49.1796875" style="13" customWidth="1"/>
    <col min="515" max="517" width="17.7265625" style="13" customWidth="1"/>
    <col min="518" max="518" width="11.7265625" style="13" customWidth="1"/>
    <col min="519" max="519" width="15.54296875" style="13" customWidth="1"/>
    <col min="520" max="520" width="13.81640625" style="13" customWidth="1"/>
    <col min="521" max="526" width="15.1796875" style="13" customWidth="1"/>
    <col min="527" max="529" width="0" style="13" hidden="1" customWidth="1"/>
    <col min="530" max="530" width="15.1796875" style="13" customWidth="1"/>
    <col min="531" max="768" width="9.1796875" style="13"/>
    <col min="769" max="769" width="11.54296875" style="13" customWidth="1"/>
    <col min="770" max="770" width="49.1796875" style="13" customWidth="1"/>
    <col min="771" max="773" width="17.7265625" style="13" customWidth="1"/>
    <col min="774" max="774" width="11.7265625" style="13" customWidth="1"/>
    <col min="775" max="775" width="15.54296875" style="13" customWidth="1"/>
    <col min="776" max="776" width="13.81640625" style="13" customWidth="1"/>
    <col min="777" max="782" width="15.1796875" style="13" customWidth="1"/>
    <col min="783" max="785" width="0" style="13" hidden="1" customWidth="1"/>
    <col min="786" max="786" width="15.1796875" style="13" customWidth="1"/>
    <col min="787" max="1024" width="9.1796875" style="13"/>
    <col min="1025" max="1025" width="11.54296875" style="13" customWidth="1"/>
    <col min="1026" max="1026" width="49.1796875" style="13" customWidth="1"/>
    <col min="1027" max="1029" width="17.7265625" style="13" customWidth="1"/>
    <col min="1030" max="1030" width="11.7265625" style="13" customWidth="1"/>
    <col min="1031" max="1031" width="15.54296875" style="13" customWidth="1"/>
    <col min="1032" max="1032" width="13.81640625" style="13" customWidth="1"/>
    <col min="1033" max="1038" width="15.1796875" style="13" customWidth="1"/>
    <col min="1039" max="1041" width="0" style="13" hidden="1" customWidth="1"/>
    <col min="1042" max="1042" width="15.1796875" style="13" customWidth="1"/>
    <col min="1043" max="1280" width="9.1796875" style="13"/>
    <col min="1281" max="1281" width="11.54296875" style="13" customWidth="1"/>
    <col min="1282" max="1282" width="49.1796875" style="13" customWidth="1"/>
    <col min="1283" max="1285" width="17.7265625" style="13" customWidth="1"/>
    <col min="1286" max="1286" width="11.7265625" style="13" customWidth="1"/>
    <col min="1287" max="1287" width="15.54296875" style="13" customWidth="1"/>
    <col min="1288" max="1288" width="13.81640625" style="13" customWidth="1"/>
    <col min="1289" max="1294" width="15.1796875" style="13" customWidth="1"/>
    <col min="1295" max="1297" width="0" style="13" hidden="1" customWidth="1"/>
    <col min="1298" max="1298" width="15.1796875" style="13" customWidth="1"/>
    <col min="1299" max="1536" width="9.1796875" style="13"/>
    <col min="1537" max="1537" width="11.54296875" style="13" customWidth="1"/>
    <col min="1538" max="1538" width="49.1796875" style="13" customWidth="1"/>
    <col min="1539" max="1541" width="17.7265625" style="13" customWidth="1"/>
    <col min="1542" max="1542" width="11.7265625" style="13" customWidth="1"/>
    <col min="1543" max="1543" width="15.54296875" style="13" customWidth="1"/>
    <col min="1544" max="1544" width="13.81640625" style="13" customWidth="1"/>
    <col min="1545" max="1550" width="15.1796875" style="13" customWidth="1"/>
    <col min="1551" max="1553" width="0" style="13" hidden="1" customWidth="1"/>
    <col min="1554" max="1554" width="15.1796875" style="13" customWidth="1"/>
    <col min="1555" max="1792" width="9.1796875" style="13"/>
    <col min="1793" max="1793" width="11.54296875" style="13" customWidth="1"/>
    <col min="1794" max="1794" width="49.1796875" style="13" customWidth="1"/>
    <col min="1795" max="1797" width="17.7265625" style="13" customWidth="1"/>
    <col min="1798" max="1798" width="11.7265625" style="13" customWidth="1"/>
    <col min="1799" max="1799" width="15.54296875" style="13" customWidth="1"/>
    <col min="1800" max="1800" width="13.81640625" style="13" customWidth="1"/>
    <col min="1801" max="1806" width="15.1796875" style="13" customWidth="1"/>
    <col min="1807" max="1809" width="0" style="13" hidden="1" customWidth="1"/>
    <col min="1810" max="1810" width="15.1796875" style="13" customWidth="1"/>
    <col min="1811" max="2048" width="9.1796875" style="13"/>
    <col min="2049" max="2049" width="11.54296875" style="13" customWidth="1"/>
    <col min="2050" max="2050" width="49.1796875" style="13" customWidth="1"/>
    <col min="2051" max="2053" width="17.7265625" style="13" customWidth="1"/>
    <col min="2054" max="2054" width="11.7265625" style="13" customWidth="1"/>
    <col min="2055" max="2055" width="15.54296875" style="13" customWidth="1"/>
    <col min="2056" max="2056" width="13.81640625" style="13" customWidth="1"/>
    <col min="2057" max="2062" width="15.1796875" style="13" customWidth="1"/>
    <col min="2063" max="2065" width="0" style="13" hidden="1" customWidth="1"/>
    <col min="2066" max="2066" width="15.1796875" style="13" customWidth="1"/>
    <col min="2067" max="2304" width="9.1796875" style="13"/>
    <col min="2305" max="2305" width="11.54296875" style="13" customWidth="1"/>
    <col min="2306" max="2306" width="49.1796875" style="13" customWidth="1"/>
    <col min="2307" max="2309" width="17.7265625" style="13" customWidth="1"/>
    <col min="2310" max="2310" width="11.7265625" style="13" customWidth="1"/>
    <col min="2311" max="2311" width="15.54296875" style="13" customWidth="1"/>
    <col min="2312" max="2312" width="13.81640625" style="13" customWidth="1"/>
    <col min="2313" max="2318" width="15.1796875" style="13" customWidth="1"/>
    <col min="2319" max="2321" width="0" style="13" hidden="1" customWidth="1"/>
    <col min="2322" max="2322" width="15.1796875" style="13" customWidth="1"/>
    <col min="2323" max="2560" width="9.1796875" style="13"/>
    <col min="2561" max="2561" width="11.54296875" style="13" customWidth="1"/>
    <col min="2562" max="2562" width="49.1796875" style="13" customWidth="1"/>
    <col min="2563" max="2565" width="17.7265625" style="13" customWidth="1"/>
    <col min="2566" max="2566" width="11.7265625" style="13" customWidth="1"/>
    <col min="2567" max="2567" width="15.54296875" style="13" customWidth="1"/>
    <col min="2568" max="2568" width="13.81640625" style="13" customWidth="1"/>
    <col min="2569" max="2574" width="15.1796875" style="13" customWidth="1"/>
    <col min="2575" max="2577" width="0" style="13" hidden="1" customWidth="1"/>
    <col min="2578" max="2578" width="15.1796875" style="13" customWidth="1"/>
    <col min="2579" max="2816" width="9.1796875" style="13"/>
    <col min="2817" max="2817" width="11.54296875" style="13" customWidth="1"/>
    <col min="2818" max="2818" width="49.1796875" style="13" customWidth="1"/>
    <col min="2819" max="2821" width="17.7265625" style="13" customWidth="1"/>
    <col min="2822" max="2822" width="11.7265625" style="13" customWidth="1"/>
    <col min="2823" max="2823" width="15.54296875" style="13" customWidth="1"/>
    <col min="2824" max="2824" width="13.81640625" style="13" customWidth="1"/>
    <col min="2825" max="2830" width="15.1796875" style="13" customWidth="1"/>
    <col min="2831" max="2833" width="0" style="13" hidden="1" customWidth="1"/>
    <col min="2834" max="2834" width="15.1796875" style="13" customWidth="1"/>
    <col min="2835" max="3072" width="9.1796875" style="13"/>
    <col min="3073" max="3073" width="11.54296875" style="13" customWidth="1"/>
    <col min="3074" max="3074" width="49.1796875" style="13" customWidth="1"/>
    <col min="3075" max="3077" width="17.7265625" style="13" customWidth="1"/>
    <col min="3078" max="3078" width="11.7265625" style="13" customWidth="1"/>
    <col min="3079" max="3079" width="15.54296875" style="13" customWidth="1"/>
    <col min="3080" max="3080" width="13.81640625" style="13" customWidth="1"/>
    <col min="3081" max="3086" width="15.1796875" style="13" customWidth="1"/>
    <col min="3087" max="3089" width="0" style="13" hidden="1" customWidth="1"/>
    <col min="3090" max="3090" width="15.1796875" style="13" customWidth="1"/>
    <col min="3091" max="3328" width="9.1796875" style="13"/>
    <col min="3329" max="3329" width="11.54296875" style="13" customWidth="1"/>
    <col min="3330" max="3330" width="49.1796875" style="13" customWidth="1"/>
    <col min="3331" max="3333" width="17.7265625" style="13" customWidth="1"/>
    <col min="3334" max="3334" width="11.7265625" style="13" customWidth="1"/>
    <col min="3335" max="3335" width="15.54296875" style="13" customWidth="1"/>
    <col min="3336" max="3336" width="13.81640625" style="13" customWidth="1"/>
    <col min="3337" max="3342" width="15.1796875" style="13" customWidth="1"/>
    <col min="3343" max="3345" width="0" style="13" hidden="1" customWidth="1"/>
    <col min="3346" max="3346" width="15.1796875" style="13" customWidth="1"/>
    <col min="3347" max="3584" width="9.1796875" style="13"/>
    <col min="3585" max="3585" width="11.54296875" style="13" customWidth="1"/>
    <col min="3586" max="3586" width="49.1796875" style="13" customWidth="1"/>
    <col min="3587" max="3589" width="17.7265625" style="13" customWidth="1"/>
    <col min="3590" max="3590" width="11.7265625" style="13" customWidth="1"/>
    <col min="3591" max="3591" width="15.54296875" style="13" customWidth="1"/>
    <col min="3592" max="3592" width="13.81640625" style="13" customWidth="1"/>
    <col min="3593" max="3598" width="15.1796875" style="13" customWidth="1"/>
    <col min="3599" max="3601" width="0" style="13" hidden="1" customWidth="1"/>
    <col min="3602" max="3602" width="15.1796875" style="13" customWidth="1"/>
    <col min="3603" max="3840" width="9.1796875" style="13"/>
    <col min="3841" max="3841" width="11.54296875" style="13" customWidth="1"/>
    <col min="3842" max="3842" width="49.1796875" style="13" customWidth="1"/>
    <col min="3843" max="3845" width="17.7265625" style="13" customWidth="1"/>
    <col min="3846" max="3846" width="11.7265625" style="13" customWidth="1"/>
    <col min="3847" max="3847" width="15.54296875" style="13" customWidth="1"/>
    <col min="3848" max="3848" width="13.81640625" style="13" customWidth="1"/>
    <col min="3849" max="3854" width="15.1796875" style="13" customWidth="1"/>
    <col min="3855" max="3857" width="0" style="13" hidden="1" customWidth="1"/>
    <col min="3858" max="3858" width="15.1796875" style="13" customWidth="1"/>
    <col min="3859" max="4096" width="9.1796875" style="13"/>
    <col min="4097" max="4097" width="11.54296875" style="13" customWidth="1"/>
    <col min="4098" max="4098" width="49.1796875" style="13" customWidth="1"/>
    <col min="4099" max="4101" width="17.7265625" style="13" customWidth="1"/>
    <col min="4102" max="4102" width="11.7265625" style="13" customWidth="1"/>
    <col min="4103" max="4103" width="15.54296875" style="13" customWidth="1"/>
    <col min="4104" max="4104" width="13.81640625" style="13" customWidth="1"/>
    <col min="4105" max="4110" width="15.1796875" style="13" customWidth="1"/>
    <col min="4111" max="4113" width="0" style="13" hidden="1" customWidth="1"/>
    <col min="4114" max="4114" width="15.1796875" style="13" customWidth="1"/>
    <col min="4115" max="4352" width="9.1796875" style="13"/>
    <col min="4353" max="4353" width="11.54296875" style="13" customWidth="1"/>
    <col min="4354" max="4354" width="49.1796875" style="13" customWidth="1"/>
    <col min="4355" max="4357" width="17.7265625" style="13" customWidth="1"/>
    <col min="4358" max="4358" width="11.7265625" style="13" customWidth="1"/>
    <col min="4359" max="4359" width="15.54296875" style="13" customWidth="1"/>
    <col min="4360" max="4360" width="13.81640625" style="13" customWidth="1"/>
    <col min="4361" max="4366" width="15.1796875" style="13" customWidth="1"/>
    <col min="4367" max="4369" width="0" style="13" hidden="1" customWidth="1"/>
    <col min="4370" max="4370" width="15.1796875" style="13" customWidth="1"/>
    <col min="4371" max="4608" width="9.1796875" style="13"/>
    <col min="4609" max="4609" width="11.54296875" style="13" customWidth="1"/>
    <col min="4610" max="4610" width="49.1796875" style="13" customWidth="1"/>
    <col min="4611" max="4613" width="17.7265625" style="13" customWidth="1"/>
    <col min="4614" max="4614" width="11.7265625" style="13" customWidth="1"/>
    <col min="4615" max="4615" width="15.54296875" style="13" customWidth="1"/>
    <col min="4616" max="4616" width="13.81640625" style="13" customWidth="1"/>
    <col min="4617" max="4622" width="15.1796875" style="13" customWidth="1"/>
    <col min="4623" max="4625" width="0" style="13" hidden="1" customWidth="1"/>
    <col min="4626" max="4626" width="15.1796875" style="13" customWidth="1"/>
    <col min="4627" max="4864" width="9.1796875" style="13"/>
    <col min="4865" max="4865" width="11.54296875" style="13" customWidth="1"/>
    <col min="4866" max="4866" width="49.1796875" style="13" customWidth="1"/>
    <col min="4867" max="4869" width="17.7265625" style="13" customWidth="1"/>
    <col min="4870" max="4870" width="11.7265625" style="13" customWidth="1"/>
    <col min="4871" max="4871" width="15.54296875" style="13" customWidth="1"/>
    <col min="4872" max="4872" width="13.81640625" style="13" customWidth="1"/>
    <col min="4873" max="4878" width="15.1796875" style="13" customWidth="1"/>
    <col min="4879" max="4881" width="0" style="13" hidden="1" customWidth="1"/>
    <col min="4882" max="4882" width="15.1796875" style="13" customWidth="1"/>
    <col min="4883" max="5120" width="9.1796875" style="13"/>
    <col min="5121" max="5121" width="11.54296875" style="13" customWidth="1"/>
    <col min="5122" max="5122" width="49.1796875" style="13" customWidth="1"/>
    <col min="5123" max="5125" width="17.7265625" style="13" customWidth="1"/>
    <col min="5126" max="5126" width="11.7265625" style="13" customWidth="1"/>
    <col min="5127" max="5127" width="15.54296875" style="13" customWidth="1"/>
    <col min="5128" max="5128" width="13.81640625" style="13" customWidth="1"/>
    <col min="5129" max="5134" width="15.1796875" style="13" customWidth="1"/>
    <col min="5135" max="5137" width="0" style="13" hidden="1" customWidth="1"/>
    <col min="5138" max="5138" width="15.1796875" style="13" customWidth="1"/>
    <col min="5139" max="5376" width="9.1796875" style="13"/>
    <col min="5377" max="5377" width="11.54296875" style="13" customWidth="1"/>
    <col min="5378" max="5378" width="49.1796875" style="13" customWidth="1"/>
    <col min="5379" max="5381" width="17.7265625" style="13" customWidth="1"/>
    <col min="5382" max="5382" width="11.7265625" style="13" customWidth="1"/>
    <col min="5383" max="5383" width="15.54296875" style="13" customWidth="1"/>
    <col min="5384" max="5384" width="13.81640625" style="13" customWidth="1"/>
    <col min="5385" max="5390" width="15.1796875" style="13" customWidth="1"/>
    <col min="5391" max="5393" width="0" style="13" hidden="1" customWidth="1"/>
    <col min="5394" max="5394" width="15.1796875" style="13" customWidth="1"/>
    <col min="5395" max="5632" width="9.1796875" style="13"/>
    <col min="5633" max="5633" width="11.54296875" style="13" customWidth="1"/>
    <col min="5634" max="5634" width="49.1796875" style="13" customWidth="1"/>
    <col min="5635" max="5637" width="17.7265625" style="13" customWidth="1"/>
    <col min="5638" max="5638" width="11.7265625" style="13" customWidth="1"/>
    <col min="5639" max="5639" width="15.54296875" style="13" customWidth="1"/>
    <col min="5640" max="5640" width="13.81640625" style="13" customWidth="1"/>
    <col min="5641" max="5646" width="15.1796875" style="13" customWidth="1"/>
    <col min="5647" max="5649" width="0" style="13" hidden="1" customWidth="1"/>
    <col min="5650" max="5650" width="15.1796875" style="13" customWidth="1"/>
    <col min="5651" max="5888" width="9.1796875" style="13"/>
    <col min="5889" max="5889" width="11.54296875" style="13" customWidth="1"/>
    <col min="5890" max="5890" width="49.1796875" style="13" customWidth="1"/>
    <col min="5891" max="5893" width="17.7265625" style="13" customWidth="1"/>
    <col min="5894" max="5894" width="11.7265625" style="13" customWidth="1"/>
    <col min="5895" max="5895" width="15.54296875" style="13" customWidth="1"/>
    <col min="5896" max="5896" width="13.81640625" style="13" customWidth="1"/>
    <col min="5897" max="5902" width="15.1796875" style="13" customWidth="1"/>
    <col min="5903" max="5905" width="0" style="13" hidden="1" customWidth="1"/>
    <col min="5906" max="5906" width="15.1796875" style="13" customWidth="1"/>
    <col min="5907" max="6144" width="9.1796875" style="13"/>
    <col min="6145" max="6145" width="11.54296875" style="13" customWidth="1"/>
    <col min="6146" max="6146" width="49.1796875" style="13" customWidth="1"/>
    <col min="6147" max="6149" width="17.7265625" style="13" customWidth="1"/>
    <col min="6150" max="6150" width="11.7265625" style="13" customWidth="1"/>
    <col min="6151" max="6151" width="15.54296875" style="13" customWidth="1"/>
    <col min="6152" max="6152" width="13.81640625" style="13" customWidth="1"/>
    <col min="6153" max="6158" width="15.1796875" style="13" customWidth="1"/>
    <col min="6159" max="6161" width="0" style="13" hidden="1" customWidth="1"/>
    <col min="6162" max="6162" width="15.1796875" style="13" customWidth="1"/>
    <col min="6163" max="6400" width="9.1796875" style="13"/>
    <col min="6401" max="6401" width="11.54296875" style="13" customWidth="1"/>
    <col min="6402" max="6402" width="49.1796875" style="13" customWidth="1"/>
    <col min="6403" max="6405" width="17.7265625" style="13" customWidth="1"/>
    <col min="6406" max="6406" width="11.7265625" style="13" customWidth="1"/>
    <col min="6407" max="6407" width="15.54296875" style="13" customWidth="1"/>
    <col min="6408" max="6408" width="13.81640625" style="13" customWidth="1"/>
    <col min="6409" max="6414" width="15.1796875" style="13" customWidth="1"/>
    <col min="6415" max="6417" width="0" style="13" hidden="1" customWidth="1"/>
    <col min="6418" max="6418" width="15.1796875" style="13" customWidth="1"/>
    <col min="6419" max="6656" width="9.1796875" style="13"/>
    <col min="6657" max="6657" width="11.54296875" style="13" customWidth="1"/>
    <col min="6658" max="6658" width="49.1796875" style="13" customWidth="1"/>
    <col min="6659" max="6661" width="17.7265625" style="13" customWidth="1"/>
    <col min="6662" max="6662" width="11.7265625" style="13" customWidth="1"/>
    <col min="6663" max="6663" width="15.54296875" style="13" customWidth="1"/>
    <col min="6664" max="6664" width="13.81640625" style="13" customWidth="1"/>
    <col min="6665" max="6670" width="15.1796875" style="13" customWidth="1"/>
    <col min="6671" max="6673" width="0" style="13" hidden="1" customWidth="1"/>
    <col min="6674" max="6674" width="15.1796875" style="13" customWidth="1"/>
    <col min="6675" max="6912" width="9.1796875" style="13"/>
    <col min="6913" max="6913" width="11.54296875" style="13" customWidth="1"/>
    <col min="6914" max="6914" width="49.1796875" style="13" customWidth="1"/>
    <col min="6915" max="6917" width="17.7265625" style="13" customWidth="1"/>
    <col min="6918" max="6918" width="11.7265625" style="13" customWidth="1"/>
    <col min="6919" max="6919" width="15.54296875" style="13" customWidth="1"/>
    <col min="6920" max="6920" width="13.81640625" style="13" customWidth="1"/>
    <col min="6921" max="6926" width="15.1796875" style="13" customWidth="1"/>
    <col min="6927" max="6929" width="0" style="13" hidden="1" customWidth="1"/>
    <col min="6930" max="6930" width="15.1796875" style="13" customWidth="1"/>
    <col min="6931" max="7168" width="9.1796875" style="13"/>
    <col min="7169" max="7169" width="11.54296875" style="13" customWidth="1"/>
    <col min="7170" max="7170" width="49.1796875" style="13" customWidth="1"/>
    <col min="7171" max="7173" width="17.7265625" style="13" customWidth="1"/>
    <col min="7174" max="7174" width="11.7265625" style="13" customWidth="1"/>
    <col min="7175" max="7175" width="15.54296875" style="13" customWidth="1"/>
    <col min="7176" max="7176" width="13.81640625" style="13" customWidth="1"/>
    <col min="7177" max="7182" width="15.1796875" style="13" customWidth="1"/>
    <col min="7183" max="7185" width="0" style="13" hidden="1" customWidth="1"/>
    <col min="7186" max="7186" width="15.1796875" style="13" customWidth="1"/>
    <col min="7187" max="7424" width="9.1796875" style="13"/>
    <col min="7425" max="7425" width="11.54296875" style="13" customWidth="1"/>
    <col min="7426" max="7426" width="49.1796875" style="13" customWidth="1"/>
    <col min="7427" max="7429" width="17.7265625" style="13" customWidth="1"/>
    <col min="7430" max="7430" width="11.7265625" style="13" customWidth="1"/>
    <col min="7431" max="7431" width="15.54296875" style="13" customWidth="1"/>
    <col min="7432" max="7432" width="13.81640625" style="13" customWidth="1"/>
    <col min="7433" max="7438" width="15.1796875" style="13" customWidth="1"/>
    <col min="7439" max="7441" width="0" style="13" hidden="1" customWidth="1"/>
    <col min="7442" max="7442" width="15.1796875" style="13" customWidth="1"/>
    <col min="7443" max="7680" width="9.1796875" style="13"/>
    <col min="7681" max="7681" width="11.54296875" style="13" customWidth="1"/>
    <col min="7682" max="7682" width="49.1796875" style="13" customWidth="1"/>
    <col min="7683" max="7685" width="17.7265625" style="13" customWidth="1"/>
    <col min="7686" max="7686" width="11.7265625" style="13" customWidth="1"/>
    <col min="7687" max="7687" width="15.54296875" style="13" customWidth="1"/>
    <col min="7688" max="7688" width="13.81640625" style="13" customWidth="1"/>
    <col min="7689" max="7694" width="15.1796875" style="13" customWidth="1"/>
    <col min="7695" max="7697" width="0" style="13" hidden="1" customWidth="1"/>
    <col min="7698" max="7698" width="15.1796875" style="13" customWidth="1"/>
    <col min="7699" max="7936" width="9.1796875" style="13"/>
    <col min="7937" max="7937" width="11.54296875" style="13" customWidth="1"/>
    <col min="7938" max="7938" width="49.1796875" style="13" customWidth="1"/>
    <col min="7939" max="7941" width="17.7265625" style="13" customWidth="1"/>
    <col min="7942" max="7942" width="11.7265625" style="13" customWidth="1"/>
    <col min="7943" max="7943" width="15.54296875" style="13" customWidth="1"/>
    <col min="7944" max="7944" width="13.81640625" style="13" customWidth="1"/>
    <col min="7945" max="7950" width="15.1796875" style="13" customWidth="1"/>
    <col min="7951" max="7953" width="0" style="13" hidden="1" customWidth="1"/>
    <col min="7954" max="7954" width="15.1796875" style="13" customWidth="1"/>
    <col min="7955" max="8192" width="9.1796875" style="13"/>
    <col min="8193" max="8193" width="11.54296875" style="13" customWidth="1"/>
    <col min="8194" max="8194" width="49.1796875" style="13" customWidth="1"/>
    <col min="8195" max="8197" width="17.7265625" style="13" customWidth="1"/>
    <col min="8198" max="8198" width="11.7265625" style="13" customWidth="1"/>
    <col min="8199" max="8199" width="15.54296875" style="13" customWidth="1"/>
    <col min="8200" max="8200" width="13.81640625" style="13" customWidth="1"/>
    <col min="8201" max="8206" width="15.1796875" style="13" customWidth="1"/>
    <col min="8207" max="8209" width="0" style="13" hidden="1" customWidth="1"/>
    <col min="8210" max="8210" width="15.1796875" style="13" customWidth="1"/>
    <col min="8211" max="8448" width="9.1796875" style="13"/>
    <col min="8449" max="8449" width="11.54296875" style="13" customWidth="1"/>
    <col min="8450" max="8450" width="49.1796875" style="13" customWidth="1"/>
    <col min="8451" max="8453" width="17.7265625" style="13" customWidth="1"/>
    <col min="8454" max="8454" width="11.7265625" style="13" customWidth="1"/>
    <col min="8455" max="8455" width="15.54296875" style="13" customWidth="1"/>
    <col min="8456" max="8456" width="13.81640625" style="13" customWidth="1"/>
    <col min="8457" max="8462" width="15.1796875" style="13" customWidth="1"/>
    <col min="8463" max="8465" width="0" style="13" hidden="1" customWidth="1"/>
    <col min="8466" max="8466" width="15.1796875" style="13" customWidth="1"/>
    <col min="8467" max="8704" width="9.1796875" style="13"/>
    <col min="8705" max="8705" width="11.54296875" style="13" customWidth="1"/>
    <col min="8706" max="8706" width="49.1796875" style="13" customWidth="1"/>
    <col min="8707" max="8709" width="17.7265625" style="13" customWidth="1"/>
    <col min="8710" max="8710" width="11.7265625" style="13" customWidth="1"/>
    <col min="8711" max="8711" width="15.54296875" style="13" customWidth="1"/>
    <col min="8712" max="8712" width="13.81640625" style="13" customWidth="1"/>
    <col min="8713" max="8718" width="15.1796875" style="13" customWidth="1"/>
    <col min="8719" max="8721" width="0" style="13" hidden="1" customWidth="1"/>
    <col min="8722" max="8722" width="15.1796875" style="13" customWidth="1"/>
    <col min="8723" max="8960" width="9.1796875" style="13"/>
    <col min="8961" max="8961" width="11.54296875" style="13" customWidth="1"/>
    <col min="8962" max="8962" width="49.1796875" style="13" customWidth="1"/>
    <col min="8963" max="8965" width="17.7265625" style="13" customWidth="1"/>
    <col min="8966" max="8966" width="11.7265625" style="13" customWidth="1"/>
    <col min="8967" max="8967" width="15.54296875" style="13" customWidth="1"/>
    <col min="8968" max="8968" width="13.81640625" style="13" customWidth="1"/>
    <col min="8969" max="8974" width="15.1796875" style="13" customWidth="1"/>
    <col min="8975" max="8977" width="0" style="13" hidden="1" customWidth="1"/>
    <col min="8978" max="8978" width="15.1796875" style="13" customWidth="1"/>
    <col min="8979" max="9216" width="9.1796875" style="13"/>
    <col min="9217" max="9217" width="11.54296875" style="13" customWidth="1"/>
    <col min="9218" max="9218" width="49.1796875" style="13" customWidth="1"/>
    <col min="9219" max="9221" width="17.7265625" style="13" customWidth="1"/>
    <col min="9222" max="9222" width="11.7265625" style="13" customWidth="1"/>
    <col min="9223" max="9223" width="15.54296875" style="13" customWidth="1"/>
    <col min="9224" max="9224" width="13.81640625" style="13" customWidth="1"/>
    <col min="9225" max="9230" width="15.1796875" style="13" customWidth="1"/>
    <col min="9231" max="9233" width="0" style="13" hidden="1" customWidth="1"/>
    <col min="9234" max="9234" width="15.1796875" style="13" customWidth="1"/>
    <col min="9235" max="9472" width="9.1796875" style="13"/>
    <col min="9473" max="9473" width="11.54296875" style="13" customWidth="1"/>
    <col min="9474" max="9474" width="49.1796875" style="13" customWidth="1"/>
    <col min="9475" max="9477" width="17.7265625" style="13" customWidth="1"/>
    <col min="9478" max="9478" width="11.7265625" style="13" customWidth="1"/>
    <col min="9479" max="9479" width="15.54296875" style="13" customWidth="1"/>
    <col min="9480" max="9480" width="13.81640625" style="13" customWidth="1"/>
    <col min="9481" max="9486" width="15.1796875" style="13" customWidth="1"/>
    <col min="9487" max="9489" width="0" style="13" hidden="1" customWidth="1"/>
    <col min="9490" max="9490" width="15.1796875" style="13" customWidth="1"/>
    <col min="9491" max="9728" width="9.1796875" style="13"/>
    <col min="9729" max="9729" width="11.54296875" style="13" customWidth="1"/>
    <col min="9730" max="9730" width="49.1796875" style="13" customWidth="1"/>
    <col min="9731" max="9733" width="17.7265625" style="13" customWidth="1"/>
    <col min="9734" max="9734" width="11.7265625" style="13" customWidth="1"/>
    <col min="9735" max="9735" width="15.54296875" style="13" customWidth="1"/>
    <col min="9736" max="9736" width="13.81640625" style="13" customWidth="1"/>
    <col min="9737" max="9742" width="15.1796875" style="13" customWidth="1"/>
    <col min="9743" max="9745" width="0" style="13" hidden="1" customWidth="1"/>
    <col min="9746" max="9746" width="15.1796875" style="13" customWidth="1"/>
    <col min="9747" max="9984" width="9.1796875" style="13"/>
    <col min="9985" max="9985" width="11.54296875" style="13" customWidth="1"/>
    <col min="9986" max="9986" width="49.1796875" style="13" customWidth="1"/>
    <col min="9987" max="9989" width="17.7265625" style="13" customWidth="1"/>
    <col min="9990" max="9990" width="11.7265625" style="13" customWidth="1"/>
    <col min="9991" max="9991" width="15.54296875" style="13" customWidth="1"/>
    <col min="9992" max="9992" width="13.81640625" style="13" customWidth="1"/>
    <col min="9993" max="9998" width="15.1796875" style="13" customWidth="1"/>
    <col min="9999" max="10001" width="0" style="13" hidden="1" customWidth="1"/>
    <col min="10002" max="10002" width="15.1796875" style="13" customWidth="1"/>
    <col min="10003" max="10240" width="9.1796875" style="13"/>
    <col min="10241" max="10241" width="11.54296875" style="13" customWidth="1"/>
    <col min="10242" max="10242" width="49.1796875" style="13" customWidth="1"/>
    <col min="10243" max="10245" width="17.7265625" style="13" customWidth="1"/>
    <col min="10246" max="10246" width="11.7265625" style="13" customWidth="1"/>
    <col min="10247" max="10247" width="15.54296875" style="13" customWidth="1"/>
    <col min="10248" max="10248" width="13.81640625" style="13" customWidth="1"/>
    <col min="10249" max="10254" width="15.1796875" style="13" customWidth="1"/>
    <col min="10255" max="10257" width="0" style="13" hidden="1" customWidth="1"/>
    <col min="10258" max="10258" width="15.1796875" style="13" customWidth="1"/>
    <col min="10259" max="10496" width="9.1796875" style="13"/>
    <col min="10497" max="10497" width="11.54296875" style="13" customWidth="1"/>
    <col min="10498" max="10498" width="49.1796875" style="13" customWidth="1"/>
    <col min="10499" max="10501" width="17.7265625" style="13" customWidth="1"/>
    <col min="10502" max="10502" width="11.7265625" style="13" customWidth="1"/>
    <col min="10503" max="10503" width="15.54296875" style="13" customWidth="1"/>
    <col min="10504" max="10504" width="13.81640625" style="13" customWidth="1"/>
    <col min="10505" max="10510" width="15.1796875" style="13" customWidth="1"/>
    <col min="10511" max="10513" width="0" style="13" hidden="1" customWidth="1"/>
    <col min="10514" max="10514" width="15.1796875" style="13" customWidth="1"/>
    <col min="10515" max="10752" width="9.1796875" style="13"/>
    <col min="10753" max="10753" width="11.54296875" style="13" customWidth="1"/>
    <col min="10754" max="10754" width="49.1796875" style="13" customWidth="1"/>
    <col min="10755" max="10757" width="17.7265625" style="13" customWidth="1"/>
    <col min="10758" max="10758" width="11.7265625" style="13" customWidth="1"/>
    <col min="10759" max="10759" width="15.54296875" style="13" customWidth="1"/>
    <col min="10760" max="10760" width="13.81640625" style="13" customWidth="1"/>
    <col min="10761" max="10766" width="15.1796875" style="13" customWidth="1"/>
    <col min="10767" max="10769" width="0" style="13" hidden="1" customWidth="1"/>
    <col min="10770" max="10770" width="15.1796875" style="13" customWidth="1"/>
    <col min="10771" max="11008" width="9.1796875" style="13"/>
    <col min="11009" max="11009" width="11.54296875" style="13" customWidth="1"/>
    <col min="11010" max="11010" width="49.1796875" style="13" customWidth="1"/>
    <col min="11011" max="11013" width="17.7265625" style="13" customWidth="1"/>
    <col min="11014" max="11014" width="11.7265625" style="13" customWidth="1"/>
    <col min="11015" max="11015" width="15.54296875" style="13" customWidth="1"/>
    <col min="11016" max="11016" width="13.81640625" style="13" customWidth="1"/>
    <col min="11017" max="11022" width="15.1796875" style="13" customWidth="1"/>
    <col min="11023" max="11025" width="0" style="13" hidden="1" customWidth="1"/>
    <col min="11026" max="11026" width="15.1796875" style="13" customWidth="1"/>
    <col min="11027" max="11264" width="9.1796875" style="13"/>
    <col min="11265" max="11265" width="11.54296875" style="13" customWidth="1"/>
    <col min="11266" max="11266" width="49.1796875" style="13" customWidth="1"/>
    <col min="11267" max="11269" width="17.7265625" style="13" customWidth="1"/>
    <col min="11270" max="11270" width="11.7265625" style="13" customWidth="1"/>
    <col min="11271" max="11271" width="15.54296875" style="13" customWidth="1"/>
    <col min="11272" max="11272" width="13.81640625" style="13" customWidth="1"/>
    <col min="11273" max="11278" width="15.1796875" style="13" customWidth="1"/>
    <col min="11279" max="11281" width="0" style="13" hidden="1" customWidth="1"/>
    <col min="11282" max="11282" width="15.1796875" style="13" customWidth="1"/>
    <col min="11283" max="11520" width="9.1796875" style="13"/>
    <col min="11521" max="11521" width="11.54296875" style="13" customWidth="1"/>
    <col min="11522" max="11522" width="49.1796875" style="13" customWidth="1"/>
    <col min="11523" max="11525" width="17.7265625" style="13" customWidth="1"/>
    <col min="11526" max="11526" width="11.7265625" style="13" customWidth="1"/>
    <col min="11527" max="11527" width="15.54296875" style="13" customWidth="1"/>
    <col min="11528" max="11528" width="13.81640625" style="13" customWidth="1"/>
    <col min="11529" max="11534" width="15.1796875" style="13" customWidth="1"/>
    <col min="11535" max="11537" width="0" style="13" hidden="1" customWidth="1"/>
    <col min="11538" max="11538" width="15.1796875" style="13" customWidth="1"/>
    <col min="11539" max="11776" width="9.1796875" style="13"/>
    <col min="11777" max="11777" width="11.54296875" style="13" customWidth="1"/>
    <col min="11778" max="11778" width="49.1796875" style="13" customWidth="1"/>
    <col min="11779" max="11781" width="17.7265625" style="13" customWidth="1"/>
    <col min="11782" max="11782" width="11.7265625" style="13" customWidth="1"/>
    <col min="11783" max="11783" width="15.54296875" style="13" customWidth="1"/>
    <col min="11784" max="11784" width="13.81640625" style="13" customWidth="1"/>
    <col min="11785" max="11790" width="15.1796875" style="13" customWidth="1"/>
    <col min="11791" max="11793" width="0" style="13" hidden="1" customWidth="1"/>
    <col min="11794" max="11794" width="15.1796875" style="13" customWidth="1"/>
    <col min="11795" max="12032" width="9.1796875" style="13"/>
    <col min="12033" max="12033" width="11.54296875" style="13" customWidth="1"/>
    <col min="12034" max="12034" width="49.1796875" style="13" customWidth="1"/>
    <col min="12035" max="12037" width="17.7265625" style="13" customWidth="1"/>
    <col min="12038" max="12038" width="11.7265625" style="13" customWidth="1"/>
    <col min="12039" max="12039" width="15.54296875" style="13" customWidth="1"/>
    <col min="12040" max="12040" width="13.81640625" style="13" customWidth="1"/>
    <col min="12041" max="12046" width="15.1796875" style="13" customWidth="1"/>
    <col min="12047" max="12049" width="0" style="13" hidden="1" customWidth="1"/>
    <col min="12050" max="12050" width="15.1796875" style="13" customWidth="1"/>
    <col min="12051" max="12288" width="9.1796875" style="13"/>
    <col min="12289" max="12289" width="11.54296875" style="13" customWidth="1"/>
    <col min="12290" max="12290" width="49.1796875" style="13" customWidth="1"/>
    <col min="12291" max="12293" width="17.7265625" style="13" customWidth="1"/>
    <col min="12294" max="12294" width="11.7265625" style="13" customWidth="1"/>
    <col min="12295" max="12295" width="15.54296875" style="13" customWidth="1"/>
    <col min="12296" max="12296" width="13.81640625" style="13" customWidth="1"/>
    <col min="12297" max="12302" width="15.1796875" style="13" customWidth="1"/>
    <col min="12303" max="12305" width="0" style="13" hidden="1" customWidth="1"/>
    <col min="12306" max="12306" width="15.1796875" style="13" customWidth="1"/>
    <col min="12307" max="12544" width="9.1796875" style="13"/>
    <col min="12545" max="12545" width="11.54296875" style="13" customWidth="1"/>
    <col min="12546" max="12546" width="49.1796875" style="13" customWidth="1"/>
    <col min="12547" max="12549" width="17.7265625" style="13" customWidth="1"/>
    <col min="12550" max="12550" width="11.7265625" style="13" customWidth="1"/>
    <col min="12551" max="12551" width="15.54296875" style="13" customWidth="1"/>
    <col min="12552" max="12552" width="13.81640625" style="13" customWidth="1"/>
    <col min="12553" max="12558" width="15.1796875" style="13" customWidth="1"/>
    <col min="12559" max="12561" width="0" style="13" hidden="1" customWidth="1"/>
    <col min="12562" max="12562" width="15.1796875" style="13" customWidth="1"/>
    <col min="12563" max="12800" width="9.1796875" style="13"/>
    <col min="12801" max="12801" width="11.54296875" style="13" customWidth="1"/>
    <col min="12802" max="12802" width="49.1796875" style="13" customWidth="1"/>
    <col min="12803" max="12805" width="17.7265625" style="13" customWidth="1"/>
    <col min="12806" max="12806" width="11.7265625" style="13" customWidth="1"/>
    <col min="12807" max="12807" width="15.54296875" style="13" customWidth="1"/>
    <col min="12808" max="12808" width="13.81640625" style="13" customWidth="1"/>
    <col min="12809" max="12814" width="15.1796875" style="13" customWidth="1"/>
    <col min="12815" max="12817" width="0" style="13" hidden="1" customWidth="1"/>
    <col min="12818" max="12818" width="15.1796875" style="13" customWidth="1"/>
    <col min="12819" max="13056" width="9.1796875" style="13"/>
    <col min="13057" max="13057" width="11.54296875" style="13" customWidth="1"/>
    <col min="13058" max="13058" width="49.1796875" style="13" customWidth="1"/>
    <col min="13059" max="13061" width="17.7265625" style="13" customWidth="1"/>
    <col min="13062" max="13062" width="11.7265625" style="13" customWidth="1"/>
    <col min="13063" max="13063" width="15.54296875" style="13" customWidth="1"/>
    <col min="13064" max="13064" width="13.81640625" style="13" customWidth="1"/>
    <col min="13065" max="13070" width="15.1796875" style="13" customWidth="1"/>
    <col min="13071" max="13073" width="0" style="13" hidden="1" customWidth="1"/>
    <col min="13074" max="13074" width="15.1796875" style="13" customWidth="1"/>
    <col min="13075" max="13312" width="9.1796875" style="13"/>
    <col min="13313" max="13313" width="11.54296875" style="13" customWidth="1"/>
    <col min="13314" max="13314" width="49.1796875" style="13" customWidth="1"/>
    <col min="13315" max="13317" width="17.7265625" style="13" customWidth="1"/>
    <col min="13318" max="13318" width="11.7265625" style="13" customWidth="1"/>
    <col min="13319" max="13319" width="15.54296875" style="13" customWidth="1"/>
    <col min="13320" max="13320" width="13.81640625" style="13" customWidth="1"/>
    <col min="13321" max="13326" width="15.1796875" style="13" customWidth="1"/>
    <col min="13327" max="13329" width="0" style="13" hidden="1" customWidth="1"/>
    <col min="13330" max="13330" width="15.1796875" style="13" customWidth="1"/>
    <col min="13331" max="13568" width="9.1796875" style="13"/>
    <col min="13569" max="13569" width="11.54296875" style="13" customWidth="1"/>
    <col min="13570" max="13570" width="49.1796875" style="13" customWidth="1"/>
    <col min="13571" max="13573" width="17.7265625" style="13" customWidth="1"/>
    <col min="13574" max="13574" width="11.7265625" style="13" customWidth="1"/>
    <col min="13575" max="13575" width="15.54296875" style="13" customWidth="1"/>
    <col min="13576" max="13576" width="13.81640625" style="13" customWidth="1"/>
    <col min="13577" max="13582" width="15.1796875" style="13" customWidth="1"/>
    <col min="13583" max="13585" width="0" style="13" hidden="1" customWidth="1"/>
    <col min="13586" max="13586" width="15.1796875" style="13" customWidth="1"/>
    <col min="13587" max="13824" width="9.1796875" style="13"/>
    <col min="13825" max="13825" width="11.54296875" style="13" customWidth="1"/>
    <col min="13826" max="13826" width="49.1796875" style="13" customWidth="1"/>
    <col min="13827" max="13829" width="17.7265625" style="13" customWidth="1"/>
    <col min="13830" max="13830" width="11.7265625" style="13" customWidth="1"/>
    <col min="13831" max="13831" width="15.54296875" style="13" customWidth="1"/>
    <col min="13832" max="13832" width="13.81640625" style="13" customWidth="1"/>
    <col min="13833" max="13838" width="15.1796875" style="13" customWidth="1"/>
    <col min="13839" max="13841" width="0" style="13" hidden="1" customWidth="1"/>
    <col min="13842" max="13842" width="15.1796875" style="13" customWidth="1"/>
    <col min="13843" max="14080" width="9.1796875" style="13"/>
    <col min="14081" max="14081" width="11.54296875" style="13" customWidth="1"/>
    <col min="14082" max="14082" width="49.1796875" style="13" customWidth="1"/>
    <col min="14083" max="14085" width="17.7265625" style="13" customWidth="1"/>
    <col min="14086" max="14086" width="11.7265625" style="13" customWidth="1"/>
    <col min="14087" max="14087" width="15.54296875" style="13" customWidth="1"/>
    <col min="14088" max="14088" width="13.81640625" style="13" customWidth="1"/>
    <col min="14089" max="14094" width="15.1796875" style="13" customWidth="1"/>
    <col min="14095" max="14097" width="0" style="13" hidden="1" customWidth="1"/>
    <col min="14098" max="14098" width="15.1796875" style="13" customWidth="1"/>
    <col min="14099" max="14336" width="9.1796875" style="13"/>
    <col min="14337" max="14337" width="11.54296875" style="13" customWidth="1"/>
    <col min="14338" max="14338" width="49.1796875" style="13" customWidth="1"/>
    <col min="14339" max="14341" width="17.7265625" style="13" customWidth="1"/>
    <col min="14342" max="14342" width="11.7265625" style="13" customWidth="1"/>
    <col min="14343" max="14343" width="15.54296875" style="13" customWidth="1"/>
    <col min="14344" max="14344" width="13.81640625" style="13" customWidth="1"/>
    <col min="14345" max="14350" width="15.1796875" style="13" customWidth="1"/>
    <col min="14351" max="14353" width="0" style="13" hidden="1" customWidth="1"/>
    <col min="14354" max="14354" width="15.1796875" style="13" customWidth="1"/>
    <col min="14355" max="14592" width="9.1796875" style="13"/>
    <col min="14593" max="14593" width="11.54296875" style="13" customWidth="1"/>
    <col min="14594" max="14594" width="49.1796875" style="13" customWidth="1"/>
    <col min="14595" max="14597" width="17.7265625" style="13" customWidth="1"/>
    <col min="14598" max="14598" width="11.7265625" style="13" customWidth="1"/>
    <col min="14599" max="14599" width="15.54296875" style="13" customWidth="1"/>
    <col min="14600" max="14600" width="13.81640625" style="13" customWidth="1"/>
    <col min="14601" max="14606" width="15.1796875" style="13" customWidth="1"/>
    <col min="14607" max="14609" width="0" style="13" hidden="1" customWidth="1"/>
    <col min="14610" max="14610" width="15.1796875" style="13" customWidth="1"/>
    <col min="14611" max="14848" width="9.1796875" style="13"/>
    <col min="14849" max="14849" width="11.54296875" style="13" customWidth="1"/>
    <col min="14850" max="14850" width="49.1796875" style="13" customWidth="1"/>
    <col min="14851" max="14853" width="17.7265625" style="13" customWidth="1"/>
    <col min="14854" max="14854" width="11.7265625" style="13" customWidth="1"/>
    <col min="14855" max="14855" width="15.54296875" style="13" customWidth="1"/>
    <col min="14856" max="14856" width="13.81640625" style="13" customWidth="1"/>
    <col min="14857" max="14862" width="15.1796875" style="13" customWidth="1"/>
    <col min="14863" max="14865" width="0" style="13" hidden="1" customWidth="1"/>
    <col min="14866" max="14866" width="15.1796875" style="13" customWidth="1"/>
    <col min="14867" max="15104" width="9.1796875" style="13"/>
    <col min="15105" max="15105" width="11.54296875" style="13" customWidth="1"/>
    <col min="15106" max="15106" width="49.1796875" style="13" customWidth="1"/>
    <col min="15107" max="15109" width="17.7265625" style="13" customWidth="1"/>
    <col min="15110" max="15110" width="11.7265625" style="13" customWidth="1"/>
    <col min="15111" max="15111" width="15.54296875" style="13" customWidth="1"/>
    <col min="15112" max="15112" width="13.81640625" style="13" customWidth="1"/>
    <col min="15113" max="15118" width="15.1796875" style="13" customWidth="1"/>
    <col min="15119" max="15121" width="0" style="13" hidden="1" customWidth="1"/>
    <col min="15122" max="15122" width="15.1796875" style="13" customWidth="1"/>
    <col min="15123" max="15360" width="9.1796875" style="13"/>
    <col min="15361" max="15361" width="11.54296875" style="13" customWidth="1"/>
    <col min="15362" max="15362" width="49.1796875" style="13" customWidth="1"/>
    <col min="15363" max="15365" width="17.7265625" style="13" customWidth="1"/>
    <col min="15366" max="15366" width="11.7265625" style="13" customWidth="1"/>
    <col min="15367" max="15367" width="15.54296875" style="13" customWidth="1"/>
    <col min="15368" max="15368" width="13.81640625" style="13" customWidth="1"/>
    <col min="15369" max="15374" width="15.1796875" style="13" customWidth="1"/>
    <col min="15375" max="15377" width="0" style="13" hidden="1" customWidth="1"/>
    <col min="15378" max="15378" width="15.1796875" style="13" customWidth="1"/>
    <col min="15379" max="15616" width="9.1796875" style="13"/>
    <col min="15617" max="15617" width="11.54296875" style="13" customWidth="1"/>
    <col min="15618" max="15618" width="49.1796875" style="13" customWidth="1"/>
    <col min="15619" max="15621" width="17.7265625" style="13" customWidth="1"/>
    <col min="15622" max="15622" width="11.7265625" style="13" customWidth="1"/>
    <col min="15623" max="15623" width="15.54296875" style="13" customWidth="1"/>
    <col min="15624" max="15624" width="13.81640625" style="13" customWidth="1"/>
    <col min="15625" max="15630" width="15.1796875" style="13" customWidth="1"/>
    <col min="15631" max="15633" width="0" style="13" hidden="1" customWidth="1"/>
    <col min="15634" max="15634" width="15.1796875" style="13" customWidth="1"/>
    <col min="15635" max="15872" width="9.1796875" style="13"/>
    <col min="15873" max="15873" width="11.54296875" style="13" customWidth="1"/>
    <col min="15874" max="15874" width="49.1796875" style="13" customWidth="1"/>
    <col min="15875" max="15877" width="17.7265625" style="13" customWidth="1"/>
    <col min="15878" max="15878" width="11.7265625" style="13" customWidth="1"/>
    <col min="15879" max="15879" width="15.54296875" style="13" customWidth="1"/>
    <col min="15880" max="15880" width="13.81640625" style="13" customWidth="1"/>
    <col min="15881" max="15886" width="15.1796875" style="13" customWidth="1"/>
    <col min="15887" max="15889" width="0" style="13" hidden="1" customWidth="1"/>
    <col min="15890" max="15890" width="15.1796875" style="13" customWidth="1"/>
    <col min="15891" max="16128" width="9.1796875" style="13"/>
    <col min="16129" max="16129" width="11.54296875" style="13" customWidth="1"/>
    <col min="16130" max="16130" width="49.1796875" style="13" customWidth="1"/>
    <col min="16131" max="16133" width="17.7265625" style="13" customWidth="1"/>
    <col min="16134" max="16134" width="11.7265625" style="13" customWidth="1"/>
    <col min="16135" max="16135" width="15.54296875" style="13" customWidth="1"/>
    <col min="16136" max="16136" width="13.81640625" style="13" customWidth="1"/>
    <col min="16137" max="16142" width="15.1796875" style="13" customWidth="1"/>
    <col min="16143" max="16145" width="0" style="13" hidden="1" customWidth="1"/>
    <col min="16146" max="16146" width="15.1796875" style="13" customWidth="1"/>
    <col min="16147" max="16384" width="9.1796875" style="13"/>
  </cols>
  <sheetData>
    <row r="1" spans="1:42" ht="32.25" customHeight="1" x14ac:dyDescent="0.3">
      <c r="A1" s="461" t="s">
        <v>230</v>
      </c>
      <c r="B1" s="461"/>
      <c r="C1" s="461"/>
      <c r="D1" s="461"/>
      <c r="E1" s="461"/>
      <c r="F1" s="461"/>
      <c r="G1" s="461"/>
      <c r="H1" s="12"/>
      <c r="I1" s="12"/>
    </row>
    <row r="2" spans="1:42" ht="20" x14ac:dyDescent="0.3">
      <c r="A2" s="462" t="s">
        <v>257</v>
      </c>
      <c r="B2" s="462"/>
      <c r="C2" s="462"/>
      <c r="D2" s="462"/>
      <c r="E2" s="462"/>
      <c r="F2" s="462"/>
      <c r="G2" s="462"/>
      <c r="H2" s="12"/>
      <c r="I2" s="12"/>
    </row>
    <row r="4" spans="1:42" ht="20" x14ac:dyDescent="0.3">
      <c r="A4" s="463" t="s">
        <v>75</v>
      </c>
      <c r="B4" s="463"/>
      <c r="C4" s="463"/>
      <c r="D4" s="463"/>
      <c r="E4" s="463"/>
      <c r="F4" s="463"/>
      <c r="G4" s="463"/>
    </row>
    <row r="5" spans="1:42" s="15" customFormat="1" x14ac:dyDescent="0.3">
      <c r="A5" s="14"/>
      <c r="D5" s="16"/>
      <c r="E5" s="16"/>
      <c r="F5" s="16"/>
    </row>
    <row r="6" spans="1:42" ht="15.75" customHeight="1" x14ac:dyDescent="0.3">
      <c r="A6" s="468" t="s">
        <v>10</v>
      </c>
      <c r="B6" s="469"/>
      <c r="C6" s="464" t="s">
        <v>255</v>
      </c>
      <c r="D6" s="466" t="s">
        <v>271</v>
      </c>
      <c r="E6" s="466" t="s">
        <v>256</v>
      </c>
      <c r="F6" s="466" t="s">
        <v>48</v>
      </c>
      <c r="G6" s="466" t="s">
        <v>48</v>
      </c>
    </row>
    <row r="7" spans="1:42" ht="38.25" customHeight="1" x14ac:dyDescent="0.3">
      <c r="A7" s="470"/>
      <c r="B7" s="471"/>
      <c r="C7" s="465"/>
      <c r="D7" s="467"/>
      <c r="E7" s="467"/>
      <c r="F7" s="467"/>
      <c r="G7" s="467"/>
    </row>
    <row r="8" spans="1:42" s="19" customFormat="1" ht="11.5" x14ac:dyDescent="0.25">
      <c r="A8" s="472">
        <v>1</v>
      </c>
      <c r="B8" s="472"/>
      <c r="C8" s="17">
        <v>2</v>
      </c>
      <c r="D8" s="18">
        <v>3</v>
      </c>
      <c r="E8" s="18">
        <v>4</v>
      </c>
      <c r="F8" s="18" t="s">
        <v>71</v>
      </c>
      <c r="G8" s="18" t="s">
        <v>70</v>
      </c>
    </row>
    <row r="9" spans="1:42" s="19" customFormat="1" ht="17.5" x14ac:dyDescent="0.25">
      <c r="A9" s="474" t="s">
        <v>108</v>
      </c>
      <c r="B9" s="474"/>
      <c r="C9" s="33">
        <f>C10</f>
        <v>1506483.92</v>
      </c>
      <c r="D9" s="33">
        <f t="shared" ref="D9:E9" si="0">D10</f>
        <v>3069644.6300000004</v>
      </c>
      <c r="E9" s="33">
        <f t="shared" si="0"/>
        <v>1543679.19</v>
      </c>
      <c r="F9" s="33">
        <f t="shared" ref="F9:F11" si="1">E9/C9*100</f>
        <v>102.46901208212034</v>
      </c>
      <c r="G9" s="61">
        <f>E9/D9*100</f>
        <v>50.288530956106136</v>
      </c>
    </row>
    <row r="10" spans="1:42" s="19" customFormat="1" ht="20.25" customHeight="1" x14ac:dyDescent="0.25">
      <c r="A10" s="230">
        <v>6</v>
      </c>
      <c r="B10" s="230" t="s">
        <v>76</v>
      </c>
      <c r="C10" s="231">
        <f>C11+C15+C18+C21+C27</f>
        <v>1506483.92</v>
      </c>
      <c r="D10" s="231">
        <f>D11+D15+D18+D21+D27+D30</f>
        <v>3069644.6300000004</v>
      </c>
      <c r="E10" s="231">
        <f t="shared" ref="E10" si="2">E11+E15+E18+E21+E27</f>
        <v>1543679.19</v>
      </c>
      <c r="F10" s="232">
        <f t="shared" si="1"/>
        <v>102.46901208212034</v>
      </c>
      <c r="G10" s="232">
        <f>E10/D10*100</f>
        <v>50.288530956106136</v>
      </c>
    </row>
    <row r="11" spans="1:42" s="19" customFormat="1" ht="30" customHeight="1" x14ac:dyDescent="0.25">
      <c r="A11" s="197">
        <v>63</v>
      </c>
      <c r="B11" s="198" t="s">
        <v>5</v>
      </c>
      <c r="C11" s="199">
        <f>C12</f>
        <v>1335467.95</v>
      </c>
      <c r="D11" s="199">
        <v>2763395</v>
      </c>
      <c r="E11" s="199">
        <f t="shared" ref="E11" si="3">E12</f>
        <v>1381336.86</v>
      </c>
      <c r="F11" s="200">
        <f t="shared" si="1"/>
        <v>103.43466947297388</v>
      </c>
      <c r="G11" s="201">
        <f t="shared" ref="G11:G27" si="4">E11/D11*100</f>
        <v>49.986949386533595</v>
      </c>
    </row>
    <row r="12" spans="1:42" ht="18" customHeight="1" x14ac:dyDescent="0.3">
      <c r="A12" s="29">
        <v>636</v>
      </c>
      <c r="B12" s="30" t="s">
        <v>16</v>
      </c>
      <c r="C12" s="32">
        <f t="shared" ref="C12:E12" si="5">SUM(C13:C14)</f>
        <v>1335467.95</v>
      </c>
      <c r="D12" s="32"/>
      <c r="E12" s="32">
        <f t="shared" si="5"/>
        <v>1381336.86</v>
      </c>
      <c r="F12" s="202">
        <f>E12/C12*100</f>
        <v>103.43466947297388</v>
      </c>
      <c r="G12" s="203" t="s">
        <v>202</v>
      </c>
    </row>
    <row r="13" spans="1:42" ht="18" customHeight="1" x14ac:dyDescent="0.3">
      <c r="A13" s="29">
        <v>6361</v>
      </c>
      <c r="B13" s="204" t="s">
        <v>73</v>
      </c>
      <c r="C13" s="205">
        <v>1335467.95</v>
      </c>
      <c r="D13" s="32"/>
      <c r="E13" s="205">
        <v>1381336.86</v>
      </c>
      <c r="F13" s="202">
        <f t="shared" ref="F13" si="6">E13/C13*100</f>
        <v>103.43466947297388</v>
      </c>
      <c r="G13" s="203" t="s">
        <v>202</v>
      </c>
    </row>
    <row r="14" spans="1:42" ht="18" customHeight="1" x14ac:dyDescent="0.3">
      <c r="A14" s="29">
        <v>6362</v>
      </c>
      <c r="B14" s="204" t="s">
        <v>167</v>
      </c>
      <c r="C14" s="32"/>
      <c r="D14" s="32"/>
      <c r="E14" s="205"/>
      <c r="F14" s="202"/>
      <c r="G14" s="203"/>
    </row>
    <row r="15" spans="1:42" s="24" customFormat="1" ht="15" customHeight="1" x14ac:dyDescent="0.3">
      <c r="A15" s="206">
        <v>64</v>
      </c>
      <c r="B15" s="207" t="s">
        <v>12</v>
      </c>
      <c r="C15" s="208">
        <f>C16</f>
        <v>0</v>
      </c>
      <c r="D15" s="208">
        <v>0.7</v>
      </c>
      <c r="E15" s="208">
        <f t="shared" ref="E15:E16" si="7">E16</f>
        <v>0.01</v>
      </c>
      <c r="F15" s="386" t="s">
        <v>202</v>
      </c>
      <c r="G15" s="210">
        <f t="shared" si="4"/>
        <v>1.4285714285714286</v>
      </c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23"/>
      <c r="AL15" s="23"/>
      <c r="AM15" s="23"/>
      <c r="AN15" s="23"/>
      <c r="AO15" s="23"/>
      <c r="AP15" s="23"/>
    </row>
    <row r="16" spans="1:42" s="24" customFormat="1" ht="18" customHeight="1" x14ac:dyDescent="0.3">
      <c r="A16" s="211">
        <v>641</v>
      </c>
      <c r="B16" s="204" t="s">
        <v>13</v>
      </c>
      <c r="C16" s="212">
        <f>C17</f>
        <v>0</v>
      </c>
      <c r="D16" s="212"/>
      <c r="E16" s="212">
        <f t="shared" si="7"/>
        <v>0.01</v>
      </c>
      <c r="F16" s="234" t="s">
        <v>202</v>
      </c>
      <c r="G16" s="214" t="s">
        <v>202</v>
      </c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23"/>
      <c r="AL16" s="23"/>
      <c r="AM16" s="23"/>
      <c r="AN16" s="23"/>
      <c r="AO16" s="23"/>
      <c r="AP16" s="23"/>
    </row>
    <row r="17" spans="1:42" ht="18" customHeight="1" x14ac:dyDescent="0.3">
      <c r="A17" s="215">
        <v>6413</v>
      </c>
      <c r="B17" s="204" t="s">
        <v>77</v>
      </c>
      <c r="C17" s="32">
        <v>0</v>
      </c>
      <c r="D17" s="32"/>
      <c r="E17" s="216">
        <v>0.01</v>
      </c>
      <c r="F17" s="234" t="s">
        <v>202</v>
      </c>
      <c r="G17" s="214" t="s">
        <v>202</v>
      </c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3"/>
      <c r="AL17" s="23"/>
      <c r="AM17" s="23"/>
      <c r="AN17" s="23"/>
      <c r="AO17" s="23"/>
      <c r="AP17" s="23"/>
    </row>
    <row r="18" spans="1:42" ht="30" customHeight="1" x14ac:dyDescent="0.3">
      <c r="A18" s="206">
        <v>65</v>
      </c>
      <c r="B18" s="217" t="s">
        <v>78</v>
      </c>
      <c r="C18" s="208">
        <f>C19</f>
        <v>107192.68</v>
      </c>
      <c r="D18" s="208">
        <v>174130</v>
      </c>
      <c r="E18" s="208">
        <f>SUM(E20)</f>
        <v>92503</v>
      </c>
      <c r="F18" s="209">
        <f>E18/C18*100</f>
        <v>86.296004540608564</v>
      </c>
      <c r="G18" s="210">
        <f>E18/D18*100</f>
        <v>53.122954114741859</v>
      </c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23"/>
      <c r="AL18" s="23"/>
      <c r="AM18" s="23"/>
      <c r="AN18" s="23"/>
      <c r="AO18" s="23"/>
      <c r="AP18" s="23"/>
    </row>
    <row r="19" spans="1:42" s="24" customFormat="1" ht="18" customHeight="1" x14ac:dyDescent="0.3">
      <c r="A19" s="211">
        <v>652</v>
      </c>
      <c r="B19" s="218" t="s">
        <v>15</v>
      </c>
      <c r="C19" s="212">
        <f t="shared" ref="C19:E19" si="8">SUM(C20:C20)</f>
        <v>107192.68</v>
      </c>
      <c r="D19" s="212"/>
      <c r="E19" s="212">
        <f t="shared" si="8"/>
        <v>92503</v>
      </c>
      <c r="F19" s="213">
        <f>E19/C19*100</f>
        <v>86.296004540608564</v>
      </c>
      <c r="G19" s="214" t="s">
        <v>202</v>
      </c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3"/>
      <c r="AL19" s="23"/>
      <c r="AM19" s="23"/>
      <c r="AN19" s="23"/>
      <c r="AO19" s="23"/>
      <c r="AP19" s="23"/>
    </row>
    <row r="20" spans="1:42" ht="18" customHeight="1" x14ac:dyDescent="0.3">
      <c r="A20" s="215">
        <v>6526</v>
      </c>
      <c r="B20" s="219" t="s">
        <v>79</v>
      </c>
      <c r="C20" s="205">
        <v>107192.68</v>
      </c>
      <c r="D20" s="32"/>
      <c r="E20" s="205">
        <v>92503</v>
      </c>
      <c r="F20" s="213">
        <f>E20/C20*100</f>
        <v>86.296004540608564</v>
      </c>
      <c r="G20" s="214" t="s">
        <v>202</v>
      </c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3"/>
      <c r="AL20" s="23"/>
      <c r="AM20" s="23"/>
      <c r="AN20" s="23"/>
      <c r="AO20" s="23"/>
      <c r="AP20" s="23"/>
    </row>
    <row r="21" spans="1:42" s="24" customFormat="1" ht="39.75" customHeight="1" x14ac:dyDescent="0.3">
      <c r="A21" s="206">
        <v>66</v>
      </c>
      <c r="B21" s="217" t="s">
        <v>80</v>
      </c>
      <c r="C21" s="208">
        <f>C22+C24</f>
        <v>371.6</v>
      </c>
      <c r="D21" s="208">
        <v>6930</v>
      </c>
      <c r="E21" s="208">
        <f t="shared" ref="E21" si="9">E22+E24</f>
        <v>6147.9</v>
      </c>
      <c r="F21" s="209">
        <f t="shared" ref="F21:F27" si="10">E21/C21*100</f>
        <v>1654.4402583423032</v>
      </c>
      <c r="G21" s="210">
        <f t="shared" si="4"/>
        <v>88.714285714285708</v>
      </c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23"/>
      <c r="AL21" s="23"/>
      <c r="AM21" s="23"/>
      <c r="AN21" s="23"/>
      <c r="AO21" s="23"/>
      <c r="AP21" s="23"/>
    </row>
    <row r="22" spans="1:42" s="24" customFormat="1" ht="18" customHeight="1" x14ac:dyDescent="0.3">
      <c r="A22" s="211">
        <v>661</v>
      </c>
      <c r="B22" s="204" t="s">
        <v>14</v>
      </c>
      <c r="C22" s="212">
        <f t="shared" ref="C22:E22" si="11">C23</f>
        <v>371.6</v>
      </c>
      <c r="D22" s="212"/>
      <c r="E22" s="212">
        <f t="shared" si="11"/>
        <v>4842.8999999999996</v>
      </c>
      <c r="F22" s="213">
        <f>E22/C22*100</f>
        <v>1303.2561894510222</v>
      </c>
      <c r="G22" s="214" t="s">
        <v>202</v>
      </c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23"/>
      <c r="AL22" s="23"/>
      <c r="AM22" s="23"/>
      <c r="AN22" s="23"/>
      <c r="AO22" s="23"/>
      <c r="AP22" s="23"/>
    </row>
    <row r="23" spans="1:42" ht="18" customHeight="1" x14ac:dyDescent="0.3">
      <c r="A23" s="215">
        <v>6615</v>
      </c>
      <c r="B23" s="221" t="s">
        <v>74</v>
      </c>
      <c r="C23" s="216">
        <v>371.6</v>
      </c>
      <c r="D23" s="32"/>
      <c r="E23" s="216">
        <v>4842.8999999999996</v>
      </c>
      <c r="F23" s="213">
        <f t="shared" ref="F23" si="12">E23/C23*100</f>
        <v>1303.2561894510222</v>
      </c>
      <c r="G23" s="220" t="s">
        <v>202</v>
      </c>
      <c r="AK23" s="23"/>
      <c r="AL23" s="23"/>
      <c r="AM23" s="23"/>
      <c r="AN23" s="23"/>
      <c r="AO23" s="23"/>
      <c r="AP23" s="23"/>
    </row>
    <row r="24" spans="1:42" ht="27" customHeight="1" x14ac:dyDescent="0.3">
      <c r="A24" s="215">
        <v>663</v>
      </c>
      <c r="B24" s="221" t="s">
        <v>201</v>
      </c>
      <c r="C24" s="32">
        <f t="shared" ref="C24:E24" si="13">SUM(C25:C26)</f>
        <v>0</v>
      </c>
      <c r="D24" s="32"/>
      <c r="E24" s="32">
        <f t="shared" si="13"/>
        <v>1305</v>
      </c>
      <c r="F24" s="213" t="s">
        <v>202</v>
      </c>
      <c r="G24" s="220" t="s">
        <v>202</v>
      </c>
      <c r="AK24" s="23"/>
      <c r="AL24" s="23"/>
      <c r="AM24" s="23"/>
      <c r="AN24" s="23"/>
      <c r="AO24" s="23"/>
      <c r="AP24" s="23"/>
    </row>
    <row r="25" spans="1:42" ht="18" customHeight="1" x14ac:dyDescent="0.3">
      <c r="A25" s="215">
        <v>6631</v>
      </c>
      <c r="B25" s="221" t="s">
        <v>81</v>
      </c>
      <c r="C25" s="216">
        <v>0</v>
      </c>
      <c r="D25" s="32"/>
      <c r="E25" s="216">
        <v>105</v>
      </c>
      <c r="F25" s="213" t="s">
        <v>202</v>
      </c>
      <c r="G25" s="220" t="s">
        <v>202</v>
      </c>
      <c r="AK25" s="23"/>
      <c r="AL25" s="23"/>
      <c r="AM25" s="23"/>
      <c r="AN25" s="23"/>
      <c r="AO25" s="23"/>
      <c r="AP25" s="23"/>
    </row>
    <row r="26" spans="1:42" ht="18" customHeight="1" x14ac:dyDescent="0.3">
      <c r="A26" s="215">
        <v>6632</v>
      </c>
      <c r="B26" s="221" t="s">
        <v>82</v>
      </c>
      <c r="C26" s="216">
        <v>0</v>
      </c>
      <c r="D26" s="32"/>
      <c r="E26" s="216">
        <v>1200</v>
      </c>
      <c r="F26" s="213" t="s">
        <v>202</v>
      </c>
      <c r="G26" s="220" t="s">
        <v>202</v>
      </c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23"/>
      <c r="AL26" s="23"/>
      <c r="AM26" s="23"/>
      <c r="AN26" s="23"/>
      <c r="AO26" s="23"/>
      <c r="AP26" s="23"/>
    </row>
    <row r="27" spans="1:42" s="24" customFormat="1" ht="30" customHeight="1" x14ac:dyDescent="0.3">
      <c r="A27" s="206">
        <v>67</v>
      </c>
      <c r="B27" s="222" t="s">
        <v>0</v>
      </c>
      <c r="C27" s="223">
        <f>SUM(C29:C29)</f>
        <v>63451.69</v>
      </c>
      <c r="D27" s="223">
        <v>125188.93</v>
      </c>
      <c r="E27" s="223">
        <f t="shared" ref="E27" si="14">SUM(E29:E29)</f>
        <v>63691.42</v>
      </c>
      <c r="F27" s="209">
        <f t="shared" si="10"/>
        <v>100.37781499594416</v>
      </c>
      <c r="G27" s="210">
        <f t="shared" si="4"/>
        <v>50.876239616394201</v>
      </c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23"/>
      <c r="AL27" s="23"/>
      <c r="AM27" s="23"/>
      <c r="AN27" s="23"/>
      <c r="AO27" s="23"/>
      <c r="AP27" s="23"/>
    </row>
    <row r="28" spans="1:42" s="24" customFormat="1" ht="18" customHeight="1" x14ac:dyDescent="0.3">
      <c r="A28" s="211">
        <v>671</v>
      </c>
      <c r="B28" s="224" t="s">
        <v>11</v>
      </c>
      <c r="C28" s="213">
        <f t="shared" ref="C28:E28" si="15">C29</f>
        <v>63451.69</v>
      </c>
      <c r="D28" s="213"/>
      <c r="E28" s="213">
        <f t="shared" si="15"/>
        <v>63691.42</v>
      </c>
      <c r="F28" s="213">
        <f>E28/C28*100</f>
        <v>100.37781499594416</v>
      </c>
      <c r="G28" s="220" t="s">
        <v>202</v>
      </c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23"/>
      <c r="AL28" s="23"/>
      <c r="AM28" s="23"/>
      <c r="AN28" s="23"/>
      <c r="AO28" s="23"/>
      <c r="AP28" s="23"/>
    </row>
    <row r="29" spans="1:42" ht="18" customHeight="1" x14ac:dyDescent="0.3">
      <c r="A29" s="225">
        <v>6711</v>
      </c>
      <c r="B29" s="226" t="s">
        <v>72</v>
      </c>
      <c r="C29" s="228">
        <v>63451.69</v>
      </c>
      <c r="D29" s="227"/>
      <c r="E29" s="228">
        <v>63691.42</v>
      </c>
      <c r="F29" s="235">
        <f>E29/C29*100</f>
        <v>100.37781499594416</v>
      </c>
      <c r="G29" s="229" t="s">
        <v>202</v>
      </c>
      <c r="H29" s="28"/>
      <c r="I29" s="28"/>
      <c r="J29" s="28"/>
      <c r="K29" s="28"/>
      <c r="L29" s="28"/>
      <c r="M29" s="28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23"/>
      <c r="AL29" s="23"/>
      <c r="AM29" s="23"/>
      <c r="AN29" s="23"/>
      <c r="AO29" s="23"/>
      <c r="AP29" s="23"/>
    </row>
    <row r="30" spans="1:42" s="24" customFormat="1" ht="30" customHeight="1" x14ac:dyDescent="0.3">
      <c r="A30" s="206">
        <v>68</v>
      </c>
      <c r="B30" s="222" t="s">
        <v>264</v>
      </c>
      <c r="C30" s="223">
        <f>SUM(C32:C32)</f>
        <v>0</v>
      </c>
      <c r="D30" s="223">
        <v>0</v>
      </c>
      <c r="E30" s="223">
        <f t="shared" ref="E30" si="16">SUM(E32:E32)</f>
        <v>0</v>
      </c>
      <c r="F30" s="209" t="e">
        <f t="shared" ref="F30" si="17">E30/C30*100</f>
        <v>#DIV/0!</v>
      </c>
      <c r="G30" s="210" t="e">
        <f t="shared" ref="G30" si="18">E30/D30*100</f>
        <v>#DIV/0!</v>
      </c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23"/>
      <c r="AL30" s="23"/>
      <c r="AM30" s="23"/>
      <c r="AN30" s="23"/>
      <c r="AO30" s="23"/>
      <c r="AP30" s="23"/>
    </row>
    <row r="31" spans="1:42" s="24" customFormat="1" ht="18" customHeight="1" x14ac:dyDescent="0.3">
      <c r="A31" s="211">
        <v>683</v>
      </c>
      <c r="B31" s="224" t="s">
        <v>265</v>
      </c>
      <c r="C31" s="213">
        <f t="shared" ref="C31:E31" si="19">C32</f>
        <v>0</v>
      </c>
      <c r="D31" s="213"/>
      <c r="E31" s="213">
        <f t="shared" si="19"/>
        <v>0</v>
      </c>
      <c r="F31" s="213" t="e">
        <f>E31/C31*100</f>
        <v>#DIV/0!</v>
      </c>
      <c r="G31" s="220" t="s">
        <v>202</v>
      </c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23"/>
      <c r="AL31" s="23"/>
      <c r="AM31" s="23"/>
      <c r="AN31" s="23"/>
      <c r="AO31" s="23"/>
      <c r="AP31" s="23"/>
    </row>
    <row r="32" spans="1:42" ht="18" customHeight="1" x14ac:dyDescent="0.3">
      <c r="A32" s="225">
        <v>6831</v>
      </c>
      <c r="B32" s="226" t="s">
        <v>265</v>
      </c>
      <c r="C32" s="228">
        <v>0</v>
      </c>
      <c r="D32" s="227"/>
      <c r="E32" s="228">
        <v>0</v>
      </c>
      <c r="F32" s="235" t="e">
        <f>E32/C32*100</f>
        <v>#DIV/0!</v>
      </c>
      <c r="G32" s="229" t="s">
        <v>202</v>
      </c>
      <c r="H32" s="28"/>
      <c r="I32" s="28"/>
      <c r="J32" s="28"/>
      <c r="K32" s="28"/>
      <c r="L32" s="28"/>
      <c r="M32" s="28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23"/>
      <c r="AL32" s="23"/>
      <c r="AM32" s="23"/>
      <c r="AN32" s="23"/>
      <c r="AO32" s="23"/>
      <c r="AP32" s="23"/>
    </row>
    <row r="33" spans="1:42" x14ac:dyDescent="0.3">
      <c r="A33" s="29"/>
      <c r="B33" s="30"/>
      <c r="C33" s="31"/>
      <c r="D33" s="32"/>
      <c r="E33" s="32"/>
      <c r="F33" s="134"/>
      <c r="G33" s="135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23"/>
      <c r="AL33" s="23"/>
      <c r="AM33" s="23"/>
      <c r="AN33" s="23"/>
      <c r="AO33" s="23"/>
      <c r="AP33" s="23"/>
    </row>
    <row r="34" spans="1:42" ht="14.5" customHeight="1" x14ac:dyDescent="0.3"/>
    <row r="35" spans="1:42" s="35" customFormat="1" ht="28.9" customHeight="1" x14ac:dyDescent="0.3">
      <c r="A35" s="473" t="s">
        <v>17</v>
      </c>
      <c r="B35" s="473"/>
      <c r="C35" s="473"/>
      <c r="D35" s="473"/>
      <c r="E35" s="473"/>
      <c r="F35" s="473"/>
      <c r="G35" s="47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</row>
    <row r="36" spans="1:42" s="35" customFormat="1" ht="15" customHeight="1" x14ac:dyDescent="0.3">
      <c r="A36" s="468" t="s">
        <v>10</v>
      </c>
      <c r="B36" s="469"/>
      <c r="C36" s="464" t="s">
        <v>255</v>
      </c>
      <c r="D36" s="466" t="s">
        <v>271</v>
      </c>
      <c r="E36" s="466" t="s">
        <v>256</v>
      </c>
      <c r="F36" s="466" t="s">
        <v>48</v>
      </c>
      <c r="G36" s="466" t="s">
        <v>48</v>
      </c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</row>
    <row r="37" spans="1:42" s="35" customFormat="1" ht="44.25" customHeight="1" x14ac:dyDescent="0.3">
      <c r="A37" s="470"/>
      <c r="B37" s="471"/>
      <c r="C37" s="465"/>
      <c r="D37" s="467"/>
      <c r="E37" s="467"/>
      <c r="F37" s="467"/>
      <c r="G37" s="467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</row>
    <row r="38" spans="1:42" s="35" customFormat="1" ht="15" customHeight="1" x14ac:dyDescent="0.3">
      <c r="A38" s="472">
        <v>1</v>
      </c>
      <c r="B38" s="472"/>
      <c r="C38" s="17">
        <v>2</v>
      </c>
      <c r="D38" s="18">
        <v>3</v>
      </c>
      <c r="E38" s="18">
        <v>4</v>
      </c>
      <c r="F38" s="18" t="s">
        <v>71</v>
      </c>
      <c r="G38" s="18" t="s">
        <v>70</v>
      </c>
      <c r="H38" s="19"/>
      <c r="I38" s="36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</row>
    <row r="39" spans="1:42" s="35" customFormat="1" ht="15" customHeight="1" x14ac:dyDescent="0.3">
      <c r="A39" s="37">
        <v>3</v>
      </c>
      <c r="B39" s="38" t="s">
        <v>7</v>
      </c>
      <c r="C39" s="39">
        <f>SUM(C40,C49,C81,C86,C90)</f>
        <v>1710739.13</v>
      </c>
      <c r="D39" s="39">
        <f>SUM(D40,D49,D81,D86,D90)</f>
        <v>3044675.93</v>
      </c>
      <c r="E39" s="39">
        <f>SUM(E40,E49,E81,E86,E90)</f>
        <v>1547813.3099999996</v>
      </c>
      <c r="F39" s="187">
        <f t="shared" ref="F39:F96" si="20">E39/C39*100</f>
        <v>90.4762907948449</v>
      </c>
      <c r="G39" s="188">
        <f t="shared" ref="G39:G96" si="21">E39/D39*100</f>
        <v>50.836717784936795</v>
      </c>
      <c r="H39" s="19"/>
      <c r="I39" s="36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</row>
    <row r="40" spans="1:42" s="41" customFormat="1" ht="15" customHeight="1" x14ac:dyDescent="0.3">
      <c r="A40" s="80">
        <v>31</v>
      </c>
      <c r="B40" s="73" t="s">
        <v>1</v>
      </c>
      <c r="C40" s="74">
        <f>SUM(C41,C44,C46)</f>
        <v>1524807.67</v>
      </c>
      <c r="D40" s="74">
        <v>2727119.33</v>
      </c>
      <c r="E40" s="74">
        <f t="shared" ref="E40" si="22">SUM(E41,E44,E46)</f>
        <v>1359998.1499999997</v>
      </c>
      <c r="F40" s="74">
        <f t="shared" si="20"/>
        <v>89.191455208249295</v>
      </c>
      <c r="G40" s="189">
        <f t="shared" si="21"/>
        <v>49.869403771194698</v>
      </c>
      <c r="H40" s="13"/>
      <c r="I40" s="40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</row>
    <row r="41" spans="1:42" s="41" customFormat="1" ht="15" customHeight="1" x14ac:dyDescent="0.3">
      <c r="A41" s="42">
        <v>311</v>
      </c>
      <c r="B41" s="43" t="s">
        <v>20</v>
      </c>
      <c r="C41" s="44">
        <f>SUM(C42:C43)</f>
        <v>1271605.74</v>
      </c>
      <c r="D41" s="44"/>
      <c r="E41" s="44">
        <f t="shared" ref="E41" si="23">SUM(E42:E43)</f>
        <v>1128130.5499999998</v>
      </c>
      <c r="F41" s="44">
        <f t="shared" ref="F41:F47" si="24">E41/C41*100</f>
        <v>88.717006735122155</v>
      </c>
      <c r="G41" s="190" t="s">
        <v>202</v>
      </c>
      <c r="H41" s="45"/>
      <c r="I41" s="40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</row>
    <row r="42" spans="1:42" s="41" customFormat="1" ht="15" customHeight="1" x14ac:dyDescent="0.3">
      <c r="A42" s="46">
        <v>3111</v>
      </c>
      <c r="B42" s="20" t="s">
        <v>38</v>
      </c>
      <c r="C42" s="22">
        <v>1181563</v>
      </c>
      <c r="D42" s="26"/>
      <c r="E42" s="22">
        <v>1065346.42</v>
      </c>
      <c r="F42" s="26">
        <f t="shared" si="24"/>
        <v>90.164165600987829</v>
      </c>
      <c r="G42" s="191" t="s">
        <v>202</v>
      </c>
      <c r="H42" s="45"/>
      <c r="I42" s="40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</row>
    <row r="43" spans="1:42" s="35" customFormat="1" ht="15" customHeight="1" x14ac:dyDescent="0.3">
      <c r="A43" s="46">
        <v>3113</v>
      </c>
      <c r="B43" s="20" t="s">
        <v>83</v>
      </c>
      <c r="C43" s="22">
        <v>90042.74</v>
      </c>
      <c r="D43" s="26"/>
      <c r="E43" s="22">
        <v>62784.13</v>
      </c>
      <c r="F43" s="26">
        <f t="shared" si="24"/>
        <v>69.727031851762831</v>
      </c>
      <c r="G43" s="191" t="s">
        <v>202</v>
      </c>
      <c r="H43" s="47"/>
      <c r="I43" s="36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</row>
    <row r="44" spans="1:42" s="41" customFormat="1" x14ac:dyDescent="0.3">
      <c r="A44" s="42">
        <v>312</v>
      </c>
      <c r="B44" s="43" t="s">
        <v>25</v>
      </c>
      <c r="C44" s="44">
        <f>SUM(C45)</f>
        <v>43381.69</v>
      </c>
      <c r="D44" s="44"/>
      <c r="E44" s="44">
        <f t="shared" ref="E44" si="25">SUM(E45)</f>
        <v>45725.9</v>
      </c>
      <c r="F44" s="44">
        <f t="shared" si="24"/>
        <v>105.40368528750264</v>
      </c>
      <c r="G44" s="190" t="s">
        <v>202</v>
      </c>
      <c r="H44" s="47"/>
      <c r="I44" s="36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</row>
    <row r="45" spans="1:42" s="35" customFormat="1" ht="15" customHeight="1" x14ac:dyDescent="0.3">
      <c r="A45" s="46" t="s">
        <v>49</v>
      </c>
      <c r="B45" s="48" t="s">
        <v>25</v>
      </c>
      <c r="C45" s="22">
        <v>43381.69</v>
      </c>
      <c r="D45" s="26"/>
      <c r="E45" s="22">
        <v>45725.9</v>
      </c>
      <c r="F45" s="26">
        <f t="shared" si="24"/>
        <v>105.40368528750264</v>
      </c>
      <c r="G45" s="191" t="s">
        <v>202</v>
      </c>
      <c r="H45" s="47"/>
      <c r="I45" s="36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</row>
    <row r="46" spans="1:42" s="41" customFormat="1" x14ac:dyDescent="0.3">
      <c r="A46" s="42">
        <v>313</v>
      </c>
      <c r="B46" s="43" t="s">
        <v>21</v>
      </c>
      <c r="C46" s="44">
        <f>SUM(C47:C48)</f>
        <v>209820.24</v>
      </c>
      <c r="D46" s="44"/>
      <c r="E46" s="44">
        <f>SUM(E47:E48)</f>
        <v>186141.7</v>
      </c>
      <c r="F46" s="44">
        <f t="shared" si="24"/>
        <v>88.714844668941382</v>
      </c>
      <c r="G46" s="190" t="s">
        <v>202</v>
      </c>
      <c r="H46" s="45"/>
      <c r="I46" s="40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</row>
    <row r="47" spans="1:42" s="35" customFormat="1" ht="15" customHeight="1" x14ac:dyDescent="0.3">
      <c r="A47" s="46">
        <v>3132</v>
      </c>
      <c r="B47" s="48" t="s">
        <v>39</v>
      </c>
      <c r="C47" s="22">
        <v>209807.63</v>
      </c>
      <c r="D47" s="26"/>
      <c r="E47" s="22">
        <v>186141.7</v>
      </c>
      <c r="F47" s="26">
        <f t="shared" si="24"/>
        <v>88.720176668503441</v>
      </c>
      <c r="G47" s="191" t="s">
        <v>202</v>
      </c>
      <c r="H47" s="45"/>
      <c r="I47" s="40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</row>
    <row r="48" spans="1:42" s="35" customFormat="1" ht="15" customHeight="1" x14ac:dyDescent="0.3">
      <c r="A48" s="46">
        <v>3133</v>
      </c>
      <c r="B48" s="48" t="s">
        <v>84</v>
      </c>
      <c r="C48" s="50">
        <v>12.61</v>
      </c>
      <c r="D48" s="49"/>
      <c r="E48" s="50">
        <v>0</v>
      </c>
      <c r="F48" s="26" t="s">
        <v>202</v>
      </c>
      <c r="G48" s="191" t="s">
        <v>202</v>
      </c>
      <c r="H48" s="45"/>
      <c r="I48" s="40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</row>
    <row r="49" spans="1:36" s="41" customFormat="1" x14ac:dyDescent="0.3">
      <c r="A49" s="77">
        <v>32</v>
      </c>
      <c r="B49" s="75" t="s">
        <v>2</v>
      </c>
      <c r="C49" s="76">
        <f>SUM(C50,C55,C62,C72,C74)</f>
        <v>183595.16999999998</v>
      </c>
      <c r="D49" s="76">
        <v>314298.88</v>
      </c>
      <c r="E49" s="76">
        <f>SUM(E50,E55,E62,E72,E74)</f>
        <v>187567.99999999997</v>
      </c>
      <c r="F49" s="76">
        <f t="shared" si="20"/>
        <v>102.16390768885695</v>
      </c>
      <c r="G49" s="117">
        <f t="shared" si="21"/>
        <v>59.678227297532835</v>
      </c>
      <c r="H49" s="47"/>
      <c r="I49" s="36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</row>
    <row r="50" spans="1:36" s="41" customFormat="1" x14ac:dyDescent="0.3">
      <c r="A50" s="42">
        <v>321</v>
      </c>
      <c r="B50" s="43" t="s">
        <v>26</v>
      </c>
      <c r="C50" s="44">
        <f>SUM(C51:C54)</f>
        <v>70747.159999999989</v>
      </c>
      <c r="D50" s="44"/>
      <c r="E50" s="44">
        <f t="shared" ref="E50" si="26">SUM(E51:E54)</f>
        <v>76678.17</v>
      </c>
      <c r="F50" s="44">
        <f>E50/C50*100</f>
        <v>108.38338952404594</v>
      </c>
      <c r="G50" s="190" t="s">
        <v>202</v>
      </c>
      <c r="H50" s="47"/>
      <c r="I50" s="36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</row>
    <row r="51" spans="1:36" s="35" customFormat="1" ht="15" customHeight="1" x14ac:dyDescent="0.3">
      <c r="A51" s="46" t="s">
        <v>40</v>
      </c>
      <c r="B51" s="48" t="s">
        <v>41</v>
      </c>
      <c r="C51" s="22">
        <v>26953.88</v>
      </c>
      <c r="D51" s="26"/>
      <c r="E51" s="22">
        <v>29784.83</v>
      </c>
      <c r="F51" s="26">
        <f>E51/C51*100</f>
        <v>110.50294057849928</v>
      </c>
      <c r="G51" s="191" t="s">
        <v>202</v>
      </c>
      <c r="H51" s="47"/>
      <c r="I51" s="36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</row>
    <row r="52" spans="1:36" s="35" customFormat="1" ht="15" customHeight="1" x14ac:dyDescent="0.3">
      <c r="A52" s="46" t="s">
        <v>42</v>
      </c>
      <c r="B52" s="48" t="s">
        <v>30</v>
      </c>
      <c r="C52" s="22">
        <v>36927.629999999997</v>
      </c>
      <c r="D52" s="26"/>
      <c r="E52" s="22">
        <v>38645.53</v>
      </c>
      <c r="F52" s="26">
        <f t="shared" ref="F52:F54" si="27">E52/C52*100</f>
        <v>104.65207217468328</v>
      </c>
      <c r="G52" s="191" t="s">
        <v>202</v>
      </c>
      <c r="H52" s="45"/>
      <c r="I52" s="40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</row>
    <row r="53" spans="1:36" s="35" customFormat="1" ht="15" customHeight="1" x14ac:dyDescent="0.3">
      <c r="A53" s="46">
        <v>3213</v>
      </c>
      <c r="B53" s="48" t="s">
        <v>31</v>
      </c>
      <c r="C53" s="22">
        <v>2369.5</v>
      </c>
      <c r="D53" s="26"/>
      <c r="E53" s="22">
        <v>2524.5</v>
      </c>
      <c r="F53" s="26">
        <f t="shared" si="27"/>
        <v>106.54146444397551</v>
      </c>
      <c r="G53" s="191" t="s">
        <v>202</v>
      </c>
      <c r="H53" s="13"/>
      <c r="I53" s="40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</row>
    <row r="54" spans="1:36" s="35" customFormat="1" ht="15" customHeight="1" x14ac:dyDescent="0.3">
      <c r="A54" s="46">
        <v>3214</v>
      </c>
      <c r="B54" s="48" t="s">
        <v>85</v>
      </c>
      <c r="C54" s="22">
        <v>4496.1499999999996</v>
      </c>
      <c r="D54" s="26"/>
      <c r="E54" s="22">
        <v>5723.31</v>
      </c>
      <c r="F54" s="26">
        <f t="shared" si="27"/>
        <v>127.2935733905675</v>
      </c>
      <c r="G54" s="191" t="s">
        <v>202</v>
      </c>
      <c r="H54" s="13"/>
      <c r="I54" s="40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</row>
    <row r="55" spans="1:36" s="41" customFormat="1" x14ac:dyDescent="0.3">
      <c r="A55" s="42">
        <v>322</v>
      </c>
      <c r="B55" s="43" t="s">
        <v>27</v>
      </c>
      <c r="C55" s="44">
        <f>SUM(C56:C61)</f>
        <v>30308.809999999998</v>
      </c>
      <c r="D55" s="44"/>
      <c r="E55" s="44">
        <f t="shared" ref="E55" si="28">SUM(E56:E61)</f>
        <v>33921.86</v>
      </c>
      <c r="F55" s="44">
        <f>E55/C55*100</f>
        <v>111.92079134746631</v>
      </c>
      <c r="G55" s="190" t="s">
        <v>202</v>
      </c>
      <c r="H55" s="19"/>
      <c r="I55" s="36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</row>
    <row r="56" spans="1:36" s="35" customFormat="1" ht="15" customHeight="1" x14ac:dyDescent="0.3">
      <c r="A56" s="46" t="s">
        <v>43</v>
      </c>
      <c r="B56" s="48" t="s">
        <v>33</v>
      </c>
      <c r="C56" s="22">
        <v>8654.9599999999991</v>
      </c>
      <c r="D56" s="27"/>
      <c r="E56" s="22">
        <v>9227.39</v>
      </c>
      <c r="F56" s="26">
        <f>E56/C56*100</f>
        <v>106.61389538484292</v>
      </c>
      <c r="G56" s="191" t="s">
        <v>202</v>
      </c>
      <c r="H56" s="19"/>
      <c r="I56" s="47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</row>
    <row r="57" spans="1:36" s="35" customFormat="1" ht="15" customHeight="1" x14ac:dyDescent="0.3">
      <c r="A57" s="46">
        <v>3222</v>
      </c>
      <c r="B57" s="48" t="s">
        <v>34</v>
      </c>
      <c r="C57" s="22">
        <v>1079.57</v>
      </c>
      <c r="D57" s="26"/>
      <c r="E57" s="22">
        <v>3774.38</v>
      </c>
      <c r="F57" s="26">
        <f t="shared" ref="F57:F61" si="29">E57/C57*100</f>
        <v>349.61882971924013</v>
      </c>
      <c r="G57" s="191" t="s">
        <v>202</v>
      </c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</row>
    <row r="58" spans="1:36" s="35" customFormat="1" ht="15" customHeight="1" x14ac:dyDescent="0.3">
      <c r="A58" s="46" t="s">
        <v>44</v>
      </c>
      <c r="B58" s="48" t="s">
        <v>45</v>
      </c>
      <c r="C58" s="22">
        <v>11855.52</v>
      </c>
      <c r="D58" s="26"/>
      <c r="E58" s="22">
        <v>10971.5</v>
      </c>
      <c r="F58" s="26">
        <f t="shared" si="29"/>
        <v>92.543389071082487</v>
      </c>
      <c r="G58" s="191" t="s">
        <v>202</v>
      </c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</row>
    <row r="59" spans="1:36" s="35" customFormat="1" ht="15" customHeight="1" x14ac:dyDescent="0.3">
      <c r="A59" s="46" t="s">
        <v>46</v>
      </c>
      <c r="B59" s="48" t="s">
        <v>47</v>
      </c>
      <c r="C59" s="22">
        <v>5555.83</v>
      </c>
      <c r="D59" s="26"/>
      <c r="E59" s="22">
        <v>2816.17</v>
      </c>
      <c r="F59" s="26">
        <f t="shared" si="29"/>
        <v>50.688555985334325</v>
      </c>
      <c r="G59" s="191" t="s">
        <v>202</v>
      </c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</row>
    <row r="60" spans="1:36" s="35" customFormat="1" ht="15" customHeight="1" x14ac:dyDescent="0.3">
      <c r="A60" s="46">
        <v>3225</v>
      </c>
      <c r="B60" s="48" t="s">
        <v>32</v>
      </c>
      <c r="C60" s="22">
        <v>3061.75</v>
      </c>
      <c r="D60" s="26"/>
      <c r="E60" s="22">
        <v>6920.82</v>
      </c>
      <c r="F60" s="26">
        <f t="shared" si="29"/>
        <v>226.04131624071201</v>
      </c>
      <c r="G60" s="191" t="s">
        <v>202</v>
      </c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</row>
    <row r="61" spans="1:36" s="35" customFormat="1" ht="15" customHeight="1" x14ac:dyDescent="0.3">
      <c r="A61" s="46">
        <v>3227</v>
      </c>
      <c r="B61" s="48" t="s">
        <v>86</v>
      </c>
      <c r="C61" s="22">
        <v>101.18</v>
      </c>
      <c r="D61" s="26"/>
      <c r="E61" s="22">
        <v>211.6</v>
      </c>
      <c r="F61" s="26">
        <f t="shared" si="29"/>
        <v>209.13223957303813</v>
      </c>
      <c r="G61" s="191" t="s">
        <v>202</v>
      </c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</row>
    <row r="62" spans="1:36" s="41" customFormat="1" x14ac:dyDescent="0.3">
      <c r="A62" s="42">
        <v>323</v>
      </c>
      <c r="B62" s="43" t="s">
        <v>18</v>
      </c>
      <c r="C62" s="44">
        <f>SUM(C63:C71)</f>
        <v>68751.520000000004</v>
      </c>
      <c r="D62" s="44"/>
      <c r="E62" s="44">
        <f t="shared" ref="E62" si="30">SUM(E63:E71)</f>
        <v>59879.020000000004</v>
      </c>
      <c r="F62" s="44">
        <f>E62/C62*100</f>
        <v>87.094830776105027</v>
      </c>
      <c r="G62" s="190" t="s">
        <v>202</v>
      </c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</row>
    <row r="63" spans="1:36" s="35" customFormat="1" x14ac:dyDescent="0.3">
      <c r="A63" s="46" t="s">
        <v>50</v>
      </c>
      <c r="B63" s="48" t="s">
        <v>51</v>
      </c>
      <c r="C63" s="22">
        <v>7003.25</v>
      </c>
      <c r="D63" s="26"/>
      <c r="E63" s="22">
        <v>8762.73</v>
      </c>
      <c r="F63" s="26">
        <f>E63/C63*100</f>
        <v>125.12376396672973</v>
      </c>
      <c r="G63" s="191" t="s">
        <v>202</v>
      </c>
      <c r="H63" s="47"/>
      <c r="I63" s="47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</row>
    <row r="64" spans="1:36" s="35" customFormat="1" x14ac:dyDescent="0.3">
      <c r="A64" s="46" t="s">
        <v>52</v>
      </c>
      <c r="B64" s="48" t="s">
        <v>53</v>
      </c>
      <c r="C64" s="22">
        <v>11170.2</v>
      </c>
      <c r="D64" s="26"/>
      <c r="E64" s="22">
        <v>6851.59</v>
      </c>
      <c r="F64" s="26">
        <f t="shared" ref="F64:F71" si="31">E64/C64*100</f>
        <v>61.338113910225424</v>
      </c>
      <c r="G64" s="191" t="s">
        <v>202</v>
      </c>
      <c r="H64" s="45"/>
      <c r="I64" s="45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</row>
    <row r="65" spans="1:36" s="35" customFormat="1" x14ac:dyDescent="0.3">
      <c r="A65" s="46">
        <v>3233</v>
      </c>
      <c r="B65" s="48" t="s">
        <v>87</v>
      </c>
      <c r="C65" s="22">
        <v>760</v>
      </c>
      <c r="D65" s="26"/>
      <c r="E65" s="22">
        <v>0</v>
      </c>
      <c r="F65" s="191"/>
      <c r="G65" s="191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</row>
    <row r="66" spans="1:36" s="35" customFormat="1" x14ac:dyDescent="0.3">
      <c r="A66" s="46" t="s">
        <v>54</v>
      </c>
      <c r="B66" s="48" t="s">
        <v>55</v>
      </c>
      <c r="C66" s="22">
        <v>4813.07</v>
      </c>
      <c r="D66" s="26"/>
      <c r="E66" s="22">
        <v>5917.4</v>
      </c>
      <c r="F66" s="26">
        <f t="shared" si="31"/>
        <v>122.94439931270477</v>
      </c>
      <c r="G66" s="191" t="s">
        <v>202</v>
      </c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</row>
    <row r="67" spans="1:36" s="35" customFormat="1" x14ac:dyDescent="0.3">
      <c r="A67" s="46">
        <v>3235</v>
      </c>
      <c r="B67" s="48" t="s">
        <v>279</v>
      </c>
      <c r="C67" s="22">
        <v>15609.24</v>
      </c>
      <c r="D67" s="26"/>
      <c r="E67" s="22">
        <v>12526.83</v>
      </c>
      <c r="F67" s="26">
        <f t="shared" si="31"/>
        <v>80.252658041006484</v>
      </c>
      <c r="G67" s="191" t="s">
        <v>202</v>
      </c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</row>
    <row r="68" spans="1:36" s="35" customFormat="1" x14ac:dyDescent="0.3">
      <c r="A68" s="46">
        <v>3236</v>
      </c>
      <c r="B68" s="48" t="s">
        <v>35</v>
      </c>
      <c r="C68" s="22">
        <v>0</v>
      </c>
      <c r="D68" s="26"/>
      <c r="E68" s="22">
        <v>0</v>
      </c>
      <c r="F68" s="191" t="s">
        <v>202</v>
      </c>
      <c r="G68" s="191" t="s">
        <v>202</v>
      </c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</row>
    <row r="69" spans="1:36" s="35" customFormat="1" x14ac:dyDescent="0.3">
      <c r="A69" s="46">
        <v>3237</v>
      </c>
      <c r="B69" s="48" t="s">
        <v>36</v>
      </c>
      <c r="C69" s="22">
        <v>16783.25</v>
      </c>
      <c r="D69" s="26"/>
      <c r="E69" s="22">
        <v>12502.47</v>
      </c>
      <c r="F69" s="26">
        <f t="shared" si="31"/>
        <v>74.493736314480202</v>
      </c>
      <c r="G69" s="191" t="s">
        <v>202</v>
      </c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</row>
    <row r="70" spans="1:36" s="35" customFormat="1" x14ac:dyDescent="0.3">
      <c r="A70" s="46" t="s">
        <v>56</v>
      </c>
      <c r="B70" s="48" t="s">
        <v>57</v>
      </c>
      <c r="C70" s="22">
        <v>3807.72</v>
      </c>
      <c r="D70" s="26"/>
      <c r="E70" s="22">
        <v>3435.76</v>
      </c>
      <c r="F70" s="26">
        <f t="shared" si="31"/>
        <v>90.231424579538427</v>
      </c>
      <c r="G70" s="191" t="s">
        <v>202</v>
      </c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</row>
    <row r="71" spans="1:36" s="35" customFormat="1" x14ac:dyDescent="0.3">
      <c r="A71" s="46" t="s">
        <v>58</v>
      </c>
      <c r="B71" s="48" t="s">
        <v>37</v>
      </c>
      <c r="C71" s="22">
        <v>8804.7900000000009</v>
      </c>
      <c r="D71" s="26"/>
      <c r="E71" s="22">
        <v>9882.24</v>
      </c>
      <c r="F71" s="26">
        <f t="shared" si="31"/>
        <v>112.23708912989406</v>
      </c>
      <c r="G71" s="191" t="s">
        <v>202</v>
      </c>
      <c r="H71" s="13"/>
      <c r="I71" s="40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</row>
    <row r="72" spans="1:36" s="41" customFormat="1" x14ac:dyDescent="0.3">
      <c r="A72" s="42">
        <v>324</v>
      </c>
      <c r="B72" s="43" t="s">
        <v>65</v>
      </c>
      <c r="C72" s="44">
        <f>SUM(C73)</f>
        <v>5320.59</v>
      </c>
      <c r="D72" s="44"/>
      <c r="E72" s="44">
        <f t="shared" ref="E72" si="32">SUM(E73)</f>
        <v>8184.4</v>
      </c>
      <c r="F72" s="44">
        <f>E72/C72*100</f>
        <v>153.82504571861389</v>
      </c>
      <c r="G72" s="190" t="s">
        <v>202</v>
      </c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</row>
    <row r="73" spans="1:36" s="35" customFormat="1" x14ac:dyDescent="0.3">
      <c r="A73" s="46">
        <v>3241</v>
      </c>
      <c r="B73" s="48" t="s">
        <v>65</v>
      </c>
      <c r="C73" s="22">
        <v>5320.59</v>
      </c>
      <c r="D73" s="26"/>
      <c r="E73" s="22">
        <v>8184.4</v>
      </c>
      <c r="F73" s="26">
        <f>E73/C73*100</f>
        <v>153.82504571861389</v>
      </c>
      <c r="G73" s="191" t="s">
        <v>202</v>
      </c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</row>
    <row r="74" spans="1:36" s="41" customFormat="1" x14ac:dyDescent="0.3">
      <c r="A74" s="42">
        <v>329</v>
      </c>
      <c r="B74" s="43" t="s">
        <v>28</v>
      </c>
      <c r="C74" s="44">
        <f>SUM(C75:C80)</f>
        <v>8467.09</v>
      </c>
      <c r="D74" s="44"/>
      <c r="E74" s="44">
        <f t="shared" ref="E74" si="33">SUM(E75:E80)</f>
        <v>8904.5499999999993</v>
      </c>
      <c r="F74" s="44">
        <f>E74/C74*100</f>
        <v>105.16659206409757</v>
      </c>
      <c r="G74" s="192" t="s">
        <v>202</v>
      </c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</row>
    <row r="75" spans="1:36" s="35" customFormat="1" x14ac:dyDescent="0.3">
      <c r="A75" s="46">
        <v>3292</v>
      </c>
      <c r="B75" s="48" t="s">
        <v>88</v>
      </c>
      <c r="C75" s="22">
        <v>660.33</v>
      </c>
      <c r="D75" s="26"/>
      <c r="E75" s="22">
        <v>660.33</v>
      </c>
      <c r="F75" s="26">
        <f>E75/C75*100</f>
        <v>100</v>
      </c>
      <c r="G75" s="191" t="s">
        <v>202</v>
      </c>
      <c r="H75" s="19"/>
      <c r="I75" s="19"/>
      <c r="J75" s="47"/>
      <c r="K75" s="19"/>
      <c r="L75" s="19"/>
      <c r="M75" s="47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</row>
    <row r="76" spans="1:36" s="35" customFormat="1" ht="14.5" customHeight="1" x14ac:dyDescent="0.3">
      <c r="A76" s="46" t="s">
        <v>59</v>
      </c>
      <c r="B76" s="48" t="s">
        <v>60</v>
      </c>
      <c r="C76" s="22">
        <v>2028.09</v>
      </c>
      <c r="D76" s="26"/>
      <c r="E76" s="22">
        <v>1558.84</v>
      </c>
      <c r="F76" s="26">
        <f t="shared" ref="F76:F80" si="34">E76/C76*100</f>
        <v>76.86246665581902</v>
      </c>
      <c r="G76" s="191" t="s">
        <v>202</v>
      </c>
      <c r="H76" s="13"/>
      <c r="I76" s="13"/>
      <c r="J76" s="45"/>
      <c r="K76" s="13"/>
      <c r="L76" s="13"/>
      <c r="M76" s="45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</row>
    <row r="77" spans="1:36" s="35" customFormat="1" x14ac:dyDescent="0.3">
      <c r="A77" s="46">
        <v>3294</v>
      </c>
      <c r="B77" s="48" t="s">
        <v>89</v>
      </c>
      <c r="C77" s="22">
        <v>910</v>
      </c>
      <c r="D77" s="26"/>
      <c r="E77" s="22">
        <v>910</v>
      </c>
      <c r="F77" s="26">
        <f t="shared" si="34"/>
        <v>100</v>
      </c>
      <c r="G77" s="191" t="s">
        <v>202</v>
      </c>
      <c r="H77" s="13"/>
      <c r="I77" s="13"/>
      <c r="J77" s="45"/>
      <c r="K77" s="13"/>
      <c r="L77" s="13"/>
      <c r="M77" s="45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</row>
    <row r="78" spans="1:36" s="35" customFormat="1" ht="13.5" customHeight="1" x14ac:dyDescent="0.3">
      <c r="A78" s="46">
        <v>3295</v>
      </c>
      <c r="B78" s="48" t="s">
        <v>61</v>
      </c>
      <c r="C78" s="22">
        <v>3032.92</v>
      </c>
      <c r="D78" s="26"/>
      <c r="E78" s="22">
        <v>2820.72</v>
      </c>
      <c r="F78" s="26">
        <f t="shared" si="34"/>
        <v>93.003442227292496</v>
      </c>
      <c r="G78" s="191" t="s">
        <v>202</v>
      </c>
      <c r="H78" s="13"/>
      <c r="I78" s="13"/>
      <c r="J78" s="45"/>
      <c r="K78" s="13"/>
      <c r="L78" s="13"/>
      <c r="M78" s="45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</row>
    <row r="79" spans="1:36" s="35" customFormat="1" x14ac:dyDescent="0.3">
      <c r="A79" s="46">
        <v>3296</v>
      </c>
      <c r="B79" s="48" t="s">
        <v>90</v>
      </c>
      <c r="C79" s="22">
        <v>513.54999999999995</v>
      </c>
      <c r="D79" s="26"/>
      <c r="E79" s="22">
        <v>0</v>
      </c>
      <c r="F79" s="26">
        <f t="shared" si="34"/>
        <v>0</v>
      </c>
      <c r="G79" s="191" t="s">
        <v>202</v>
      </c>
      <c r="H79" s="13"/>
      <c r="I79" s="13"/>
      <c r="J79" s="45"/>
      <c r="K79" s="13"/>
      <c r="L79" s="13"/>
      <c r="M79" s="45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</row>
    <row r="80" spans="1:36" s="35" customFormat="1" x14ac:dyDescent="0.3">
      <c r="A80" s="46" t="s">
        <v>62</v>
      </c>
      <c r="B80" s="48" t="s">
        <v>28</v>
      </c>
      <c r="C80" s="22">
        <v>1322.2</v>
      </c>
      <c r="D80" s="26"/>
      <c r="E80" s="22">
        <v>2954.66</v>
      </c>
      <c r="F80" s="26">
        <f t="shared" si="34"/>
        <v>223.46543639388895</v>
      </c>
      <c r="G80" s="191" t="s">
        <v>202</v>
      </c>
      <c r="H80" s="19"/>
      <c r="I80" s="19"/>
      <c r="J80" s="47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</row>
    <row r="81" spans="1:36" s="41" customFormat="1" x14ac:dyDescent="0.3">
      <c r="A81" s="77">
        <v>34</v>
      </c>
      <c r="B81" s="75" t="s">
        <v>3</v>
      </c>
      <c r="C81" s="76">
        <f>SUM(C82)</f>
        <v>1500.29</v>
      </c>
      <c r="D81" s="76">
        <v>2069</v>
      </c>
      <c r="E81" s="76">
        <f>SUM(E82)</f>
        <v>89.66</v>
      </c>
      <c r="F81" s="76">
        <f t="shared" si="20"/>
        <v>5.9761779389318068</v>
      </c>
      <c r="G81" s="117">
        <f t="shared" si="21"/>
        <v>4.3334944417593038</v>
      </c>
      <c r="H81" s="19"/>
      <c r="I81" s="19"/>
      <c r="J81" s="47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</row>
    <row r="82" spans="1:36" s="41" customFormat="1" x14ac:dyDescent="0.3">
      <c r="A82" s="42">
        <v>343</v>
      </c>
      <c r="B82" s="43" t="s">
        <v>29</v>
      </c>
      <c r="C82" s="44">
        <f>SUM(C83:C85)</f>
        <v>1500.29</v>
      </c>
      <c r="D82" s="44"/>
      <c r="E82" s="44">
        <f t="shared" ref="E82" si="35">SUM(E83:E85)</f>
        <v>89.66</v>
      </c>
      <c r="F82" s="44">
        <f>E82/C82*100</f>
        <v>5.9761779389318068</v>
      </c>
      <c r="G82" s="192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</row>
    <row r="83" spans="1:36" s="35" customFormat="1" x14ac:dyDescent="0.3">
      <c r="A83" s="46" t="s">
        <v>63</v>
      </c>
      <c r="B83" s="48" t="s">
        <v>64</v>
      </c>
      <c r="C83" s="22">
        <v>1110.93</v>
      </c>
      <c r="D83" s="26"/>
      <c r="E83" s="22">
        <v>84.44</v>
      </c>
      <c r="F83" s="26">
        <f>E83/C83*100</f>
        <v>7.6008389367466886</v>
      </c>
      <c r="G83" s="191" t="s">
        <v>202</v>
      </c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</row>
    <row r="84" spans="1:36" s="35" customFormat="1" x14ac:dyDescent="0.3">
      <c r="A84" s="46">
        <v>3432</v>
      </c>
      <c r="B84" s="48" t="s">
        <v>91</v>
      </c>
      <c r="C84" s="22"/>
      <c r="D84" s="26"/>
      <c r="E84" s="22"/>
      <c r="F84" s="26"/>
      <c r="G84" s="19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</row>
    <row r="85" spans="1:36" s="35" customFormat="1" x14ac:dyDescent="0.3">
      <c r="A85" s="46">
        <v>3433</v>
      </c>
      <c r="B85" s="48" t="s">
        <v>92</v>
      </c>
      <c r="C85" s="22">
        <v>389.36</v>
      </c>
      <c r="D85" s="26"/>
      <c r="E85" s="22">
        <v>5.22</v>
      </c>
      <c r="F85" s="26">
        <f t="shared" ref="F85" si="36">E85/C85*100</f>
        <v>1.3406615985206491</v>
      </c>
      <c r="G85" s="191" t="s">
        <v>202</v>
      </c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</row>
    <row r="86" spans="1:36" s="35" customFormat="1" x14ac:dyDescent="0.3">
      <c r="A86" s="77">
        <v>37</v>
      </c>
      <c r="B86" s="75" t="s">
        <v>93</v>
      </c>
      <c r="C86" s="76">
        <f>SUM(C87)</f>
        <v>0</v>
      </c>
      <c r="D86" s="76">
        <v>792.72</v>
      </c>
      <c r="E86" s="76">
        <f>SUM(E87)</f>
        <v>0</v>
      </c>
      <c r="F86" s="76" t="s">
        <v>202</v>
      </c>
      <c r="G86" s="193">
        <f t="shared" si="21"/>
        <v>0</v>
      </c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</row>
    <row r="87" spans="1:36" s="35" customFormat="1" ht="15" customHeight="1" x14ac:dyDescent="0.3">
      <c r="A87" s="42">
        <v>372</v>
      </c>
      <c r="B87" s="43" t="s">
        <v>94</v>
      </c>
      <c r="C87" s="44">
        <f>SUM(C88:C89)</f>
        <v>0</v>
      </c>
      <c r="D87" s="44"/>
      <c r="E87" s="44">
        <f t="shared" ref="E87" si="37">SUM(E88:E89)</f>
        <v>0</v>
      </c>
      <c r="F87" s="44" t="s">
        <v>202</v>
      </c>
      <c r="G87" s="190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</row>
    <row r="88" spans="1:36" s="35" customFormat="1" x14ac:dyDescent="0.3">
      <c r="A88" s="52">
        <v>3721</v>
      </c>
      <c r="B88" s="53" t="s">
        <v>95</v>
      </c>
      <c r="C88" s="22">
        <v>0</v>
      </c>
      <c r="D88" s="54"/>
      <c r="E88" s="22">
        <v>0</v>
      </c>
      <c r="F88" s="26" t="s">
        <v>202</v>
      </c>
      <c r="G88" s="191" t="s">
        <v>202</v>
      </c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</row>
    <row r="89" spans="1:36" s="35" customFormat="1" x14ac:dyDescent="0.3">
      <c r="A89" s="46">
        <v>3722</v>
      </c>
      <c r="B89" s="48" t="s">
        <v>96</v>
      </c>
      <c r="C89" s="22">
        <v>0</v>
      </c>
      <c r="D89" s="26"/>
      <c r="E89" s="22">
        <v>0</v>
      </c>
      <c r="F89" s="26" t="s">
        <v>202</v>
      </c>
      <c r="G89" s="191" t="s">
        <v>202</v>
      </c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</row>
    <row r="90" spans="1:36" s="35" customFormat="1" x14ac:dyDescent="0.3">
      <c r="A90" s="77">
        <v>38</v>
      </c>
      <c r="B90" s="75" t="s">
        <v>22</v>
      </c>
      <c r="C90" s="76">
        <f>C91+C93</f>
        <v>836</v>
      </c>
      <c r="D90" s="76">
        <v>396</v>
      </c>
      <c r="E90" s="76">
        <f>E91+E93</f>
        <v>157.5</v>
      </c>
      <c r="F90" s="76">
        <f>E90/C90*100</f>
        <v>18.839712918660286</v>
      </c>
      <c r="G90" s="117">
        <f t="shared" si="21"/>
        <v>39.772727272727273</v>
      </c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</row>
    <row r="91" spans="1:36" s="35" customFormat="1" x14ac:dyDescent="0.3">
      <c r="A91" s="391">
        <v>381</v>
      </c>
      <c r="B91" s="392" t="s">
        <v>23</v>
      </c>
      <c r="C91" s="393">
        <f>C92</f>
        <v>396</v>
      </c>
      <c r="D91" s="394"/>
      <c r="E91" s="395">
        <f>E92</f>
        <v>157.5</v>
      </c>
      <c r="F91" s="394">
        <f>E91/C91*100</f>
        <v>39.772727272727273</v>
      </c>
      <c r="G91" s="396" t="s">
        <v>202</v>
      </c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  <c r="AF91" s="51"/>
    </row>
    <row r="92" spans="1:36" s="35" customFormat="1" x14ac:dyDescent="0.3">
      <c r="A92" s="46">
        <v>3812</v>
      </c>
      <c r="B92" s="48" t="s">
        <v>97</v>
      </c>
      <c r="C92" s="22">
        <v>396</v>
      </c>
      <c r="D92" s="26"/>
      <c r="E92" s="22">
        <v>157.5</v>
      </c>
      <c r="F92" s="26">
        <f>E92/C92*100</f>
        <v>39.772727272727273</v>
      </c>
      <c r="G92" s="191" t="s">
        <v>202</v>
      </c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  <c r="AD92" s="51"/>
      <c r="AE92" s="51"/>
      <c r="AF92" s="51"/>
    </row>
    <row r="93" spans="1:36" s="35" customFormat="1" x14ac:dyDescent="0.3">
      <c r="A93" s="391">
        <v>383</v>
      </c>
      <c r="B93" s="392" t="s">
        <v>250</v>
      </c>
      <c r="C93" s="395">
        <f>C94</f>
        <v>440</v>
      </c>
      <c r="D93" s="394"/>
      <c r="E93" s="395">
        <f>E94</f>
        <v>0</v>
      </c>
      <c r="F93" s="394" t="s">
        <v>202</v>
      </c>
      <c r="G93" s="396" t="s">
        <v>202</v>
      </c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</row>
    <row r="94" spans="1:36" s="35" customFormat="1" x14ac:dyDescent="0.3">
      <c r="A94" s="46">
        <v>3835</v>
      </c>
      <c r="B94" s="48" t="s">
        <v>249</v>
      </c>
      <c r="C94" s="22">
        <v>440</v>
      </c>
      <c r="D94" s="26"/>
      <c r="E94" s="22">
        <v>0</v>
      </c>
      <c r="F94" s="26" t="s">
        <v>202</v>
      </c>
      <c r="G94" s="191" t="s">
        <v>202</v>
      </c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</row>
    <row r="95" spans="1:36" s="35" customFormat="1" ht="15" customHeight="1" x14ac:dyDescent="0.3">
      <c r="A95" s="78">
        <v>4</v>
      </c>
      <c r="B95" s="79" t="s">
        <v>98</v>
      </c>
      <c r="C95" s="76">
        <f>SUM(C96)</f>
        <v>11136.25</v>
      </c>
      <c r="D95" s="76">
        <f t="shared" ref="D95:E95" si="38">SUM(D96)</f>
        <v>29968.7</v>
      </c>
      <c r="E95" s="76">
        <f t="shared" si="38"/>
        <v>5486.65</v>
      </c>
      <c r="F95" s="194">
        <f t="shared" si="20"/>
        <v>49.268380289594788</v>
      </c>
      <c r="G95" s="195">
        <f t="shared" si="21"/>
        <v>18.307934611778286</v>
      </c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</row>
    <row r="96" spans="1:36" s="41" customFormat="1" ht="15" customHeight="1" x14ac:dyDescent="0.3">
      <c r="A96" s="77">
        <v>42</v>
      </c>
      <c r="B96" s="75" t="s">
        <v>4</v>
      </c>
      <c r="C96" s="76">
        <f>SUM(C97,C103,C105)</f>
        <v>11136.25</v>
      </c>
      <c r="D96" s="76">
        <v>29968.7</v>
      </c>
      <c r="E96" s="76">
        <f>SUM(E97,E103,E105)</f>
        <v>5486.65</v>
      </c>
      <c r="F96" s="76">
        <f t="shared" si="20"/>
        <v>49.268380289594788</v>
      </c>
      <c r="G96" s="193">
        <f t="shared" si="21"/>
        <v>18.307934611778286</v>
      </c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  <c r="AA96" s="55"/>
      <c r="AB96" s="55"/>
      <c r="AC96" s="55"/>
      <c r="AD96" s="55"/>
      <c r="AE96" s="55"/>
      <c r="AF96" s="55"/>
    </row>
    <row r="97" spans="1:32" s="41" customFormat="1" x14ac:dyDescent="0.3">
      <c r="A97" s="42">
        <v>422</v>
      </c>
      <c r="B97" s="43" t="s">
        <v>19</v>
      </c>
      <c r="C97" s="44">
        <f>SUM(C98:C102)</f>
        <v>10943.77</v>
      </c>
      <c r="D97" s="44"/>
      <c r="E97" s="44">
        <f t="shared" ref="E97" si="39">SUM(E98:E102)</f>
        <v>5289.98</v>
      </c>
      <c r="F97" s="44">
        <f>E97/C97*100</f>
        <v>48.337821427168144</v>
      </c>
      <c r="G97" s="190" t="s">
        <v>202</v>
      </c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5"/>
      <c r="AB97" s="55"/>
      <c r="AC97" s="55"/>
      <c r="AD97" s="55"/>
      <c r="AE97" s="55"/>
      <c r="AF97" s="55"/>
    </row>
    <row r="98" spans="1:32" s="35" customFormat="1" x14ac:dyDescent="0.3">
      <c r="A98" s="46" t="s">
        <v>68</v>
      </c>
      <c r="B98" s="48" t="s">
        <v>69</v>
      </c>
      <c r="C98" s="22">
        <v>2005.46</v>
      </c>
      <c r="D98" s="26"/>
      <c r="E98" s="22">
        <v>1670.38</v>
      </c>
      <c r="F98" s="26">
        <f>E98/C98*100</f>
        <v>83.291613894069201</v>
      </c>
      <c r="G98" s="191" t="s">
        <v>202</v>
      </c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</row>
    <row r="99" spans="1:32" s="35" customFormat="1" x14ac:dyDescent="0.3">
      <c r="A99" s="46" t="s">
        <v>66</v>
      </c>
      <c r="B99" s="48" t="s">
        <v>67</v>
      </c>
      <c r="C99" s="26">
        <v>2427.61</v>
      </c>
      <c r="D99" s="26"/>
      <c r="E99" s="26">
        <v>0</v>
      </c>
      <c r="F99" s="191" t="s">
        <v>202</v>
      </c>
      <c r="G99" s="191" t="s">
        <v>202</v>
      </c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</row>
    <row r="100" spans="1:32" s="35" customFormat="1" x14ac:dyDescent="0.3">
      <c r="A100" s="46">
        <v>4223</v>
      </c>
      <c r="B100" s="48" t="s">
        <v>99</v>
      </c>
      <c r="C100" s="22">
        <v>2909</v>
      </c>
      <c r="D100" s="26"/>
      <c r="E100" s="22">
        <v>0</v>
      </c>
      <c r="F100" s="191" t="s">
        <v>202</v>
      </c>
      <c r="G100" s="191" t="s">
        <v>202</v>
      </c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</row>
    <row r="101" spans="1:32" s="35" customFormat="1" x14ac:dyDescent="0.3">
      <c r="A101" s="46">
        <v>4226</v>
      </c>
      <c r="B101" s="48" t="s">
        <v>100</v>
      </c>
      <c r="C101" s="22">
        <v>3601.7</v>
      </c>
      <c r="D101" s="26"/>
      <c r="E101" s="22">
        <v>3619.6</v>
      </c>
      <c r="F101" s="26">
        <f t="shared" ref="F101" si="40">E101/C101*100</f>
        <v>100.49698753366465</v>
      </c>
      <c r="G101" s="191" t="s">
        <v>202</v>
      </c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</row>
    <row r="102" spans="1:32" s="35" customFormat="1" x14ac:dyDescent="0.3">
      <c r="A102" s="46">
        <v>4227</v>
      </c>
      <c r="B102" s="48" t="s">
        <v>101</v>
      </c>
      <c r="C102" s="22">
        <v>0</v>
      </c>
      <c r="D102" s="26"/>
      <c r="E102" s="22">
        <v>0</v>
      </c>
      <c r="F102" s="26" t="s">
        <v>202</v>
      </c>
      <c r="G102" s="191" t="s">
        <v>202</v>
      </c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</row>
    <row r="103" spans="1:32" s="35" customFormat="1" x14ac:dyDescent="0.3">
      <c r="A103" s="42">
        <v>424</v>
      </c>
      <c r="B103" s="43" t="s">
        <v>102</v>
      </c>
      <c r="C103" s="44">
        <f>SUM(C104)</f>
        <v>192.48</v>
      </c>
      <c r="D103" s="44"/>
      <c r="E103" s="44">
        <f t="shared" ref="E103" si="41">SUM(E104)</f>
        <v>196.67</v>
      </c>
      <c r="F103" s="44">
        <f>E103/C103*100</f>
        <v>102.17684954280963</v>
      </c>
      <c r="G103" s="190" t="s">
        <v>202</v>
      </c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</row>
    <row r="104" spans="1:32" s="35" customFormat="1" x14ac:dyDescent="0.3">
      <c r="A104" s="46">
        <v>4241</v>
      </c>
      <c r="B104" s="48" t="s">
        <v>103</v>
      </c>
      <c r="C104" s="22">
        <v>192.48</v>
      </c>
      <c r="D104" s="26"/>
      <c r="E104" s="22">
        <v>196.67</v>
      </c>
      <c r="F104" s="26">
        <f>E104/C104*100</f>
        <v>102.17684954280963</v>
      </c>
      <c r="G104" s="191" t="s">
        <v>202</v>
      </c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</row>
    <row r="105" spans="1:32" s="35" customFormat="1" x14ac:dyDescent="0.3">
      <c r="A105" s="42">
        <v>426</v>
      </c>
      <c r="B105" s="43" t="s">
        <v>24</v>
      </c>
      <c r="C105" s="44">
        <f>SUM(C106)</f>
        <v>0</v>
      </c>
      <c r="D105" s="44"/>
      <c r="E105" s="44">
        <f>SUM(E106)</f>
        <v>0</v>
      </c>
      <c r="F105" s="44" t="s">
        <v>202</v>
      </c>
      <c r="G105" s="190" t="s">
        <v>202</v>
      </c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</row>
    <row r="106" spans="1:32" s="35" customFormat="1" x14ac:dyDescent="0.3">
      <c r="A106" s="56">
        <v>4262</v>
      </c>
      <c r="B106" s="57" t="s">
        <v>104</v>
      </c>
      <c r="C106" s="58">
        <v>0</v>
      </c>
      <c r="D106" s="59"/>
      <c r="E106" s="60">
        <v>0</v>
      </c>
      <c r="F106" s="59" t="s">
        <v>202</v>
      </c>
      <c r="G106" s="196" t="s">
        <v>202</v>
      </c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</row>
    <row r="107" spans="1:32" s="63" customFormat="1" ht="18" x14ac:dyDescent="0.4">
      <c r="A107" s="475" t="s">
        <v>109</v>
      </c>
      <c r="B107" s="476"/>
      <c r="C107" s="61">
        <f>SUM(C40,C49,C81,C86,C90,C95)</f>
        <v>1721875.38</v>
      </c>
      <c r="D107" s="61">
        <f>SUM(D40,D49,D81,D86,D90,D95)</f>
        <v>3074644.6300000004</v>
      </c>
      <c r="E107" s="61">
        <f>SUM(E40,E49,E81,E86,E90,E95)</f>
        <v>1553299.9599999995</v>
      </c>
      <c r="F107" s="61">
        <f>E107/C107*100</f>
        <v>90.209778131562558</v>
      </c>
      <c r="G107" s="186">
        <f t="shared" ref="G107" si="42">E107/D107*100</f>
        <v>50.519658266978297</v>
      </c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  <c r="X107" s="62"/>
      <c r="Y107" s="62"/>
      <c r="Z107" s="62"/>
      <c r="AA107" s="62"/>
      <c r="AB107" s="62"/>
      <c r="AC107" s="62"/>
      <c r="AD107" s="62"/>
      <c r="AE107" s="62"/>
      <c r="AF107" s="62"/>
    </row>
    <row r="108" spans="1:32" s="19" customFormat="1" ht="20" x14ac:dyDescent="0.25">
      <c r="A108" s="64"/>
      <c r="B108" s="64"/>
      <c r="C108" s="64"/>
      <c r="D108" s="64"/>
      <c r="E108" s="64"/>
      <c r="F108" s="64"/>
      <c r="G108" s="65"/>
    </row>
    <row r="109" spans="1:32" s="19" customFormat="1" ht="20" x14ac:dyDescent="0.25">
      <c r="A109" s="453"/>
      <c r="B109" s="453"/>
      <c r="C109" s="453"/>
      <c r="D109" s="453"/>
      <c r="E109" s="453"/>
      <c r="F109" s="453"/>
      <c r="G109" s="453"/>
      <c r="J109" s="244"/>
    </row>
    <row r="110" spans="1:32" s="19" customFormat="1" ht="20.25" customHeight="1" x14ac:dyDescent="0.25">
      <c r="A110" s="454"/>
      <c r="B110" s="453"/>
      <c r="C110" s="455"/>
      <c r="D110" s="456"/>
      <c r="E110" s="456"/>
      <c r="F110" s="456"/>
      <c r="G110" s="456"/>
      <c r="J110" s="243"/>
    </row>
    <row r="111" spans="1:32" s="19" customFormat="1" ht="25.5" customHeight="1" x14ac:dyDescent="0.25">
      <c r="A111" s="454"/>
      <c r="B111" s="453"/>
      <c r="C111" s="455"/>
      <c r="D111" s="456"/>
      <c r="E111" s="456"/>
      <c r="F111" s="456"/>
      <c r="G111" s="456"/>
    </row>
    <row r="112" spans="1:32" s="19" customFormat="1" ht="11.5" x14ac:dyDescent="0.25">
      <c r="A112" s="458"/>
      <c r="B112" s="458"/>
      <c r="C112" s="236"/>
      <c r="D112" s="237"/>
      <c r="E112" s="237"/>
      <c r="F112" s="237"/>
      <c r="G112" s="237"/>
    </row>
    <row r="113" spans="1:7" s="19" customFormat="1" ht="22.5" customHeight="1" x14ac:dyDescent="0.25">
      <c r="A113" s="238"/>
      <c r="B113" s="239"/>
      <c r="C113" s="240"/>
      <c r="D113" s="239"/>
      <c r="E113" s="239"/>
      <c r="F113" s="239"/>
      <c r="G113" s="239"/>
    </row>
    <row r="114" spans="1:7" s="19" customFormat="1" ht="21" customHeight="1" x14ac:dyDescent="0.25">
      <c r="A114" s="241"/>
      <c r="B114" s="242"/>
      <c r="C114" s="240"/>
      <c r="D114" s="239"/>
      <c r="E114" s="239"/>
      <c r="F114" s="239"/>
      <c r="G114" s="239"/>
    </row>
    <row r="115" spans="1:7" s="19" customFormat="1" ht="21" customHeight="1" x14ac:dyDescent="0.25">
      <c r="A115" s="241"/>
      <c r="B115" s="242"/>
      <c r="C115" s="240"/>
      <c r="D115" s="239"/>
      <c r="E115" s="239"/>
      <c r="F115" s="239"/>
      <c r="G115" s="239"/>
    </row>
    <row r="116" spans="1:7" s="19" customFormat="1" x14ac:dyDescent="0.25">
      <c r="A116" s="241"/>
      <c r="B116" s="242"/>
      <c r="C116" s="240"/>
      <c r="D116" s="239"/>
      <c r="E116" s="239"/>
      <c r="F116" s="239"/>
      <c r="G116" s="239"/>
    </row>
    <row r="117" spans="1:7" s="19" customFormat="1" ht="20" x14ac:dyDescent="0.4">
      <c r="A117" s="173"/>
      <c r="B117" s="173"/>
      <c r="C117" s="173"/>
      <c r="D117" s="173"/>
      <c r="E117" s="173"/>
      <c r="F117" s="173"/>
      <c r="G117" s="174"/>
    </row>
    <row r="118" spans="1:7" s="19" customFormat="1" ht="15" x14ac:dyDescent="0.3">
      <c r="A118" s="459"/>
      <c r="B118" s="459"/>
      <c r="C118" s="175"/>
      <c r="D118" s="176"/>
      <c r="E118" s="175"/>
      <c r="F118" s="175"/>
      <c r="G118" s="68"/>
    </row>
    <row r="119" spans="1:7" s="19" customFormat="1" ht="15" x14ac:dyDescent="0.3">
      <c r="A119" s="177"/>
      <c r="B119" s="177"/>
      <c r="C119" s="175"/>
      <c r="D119" s="176"/>
      <c r="E119" s="175"/>
      <c r="F119" s="175"/>
      <c r="G119" s="68"/>
    </row>
    <row r="120" spans="1:7" s="19" customFormat="1" ht="11.5" x14ac:dyDescent="0.25">
      <c r="A120" s="460"/>
      <c r="B120" s="452"/>
      <c r="C120" s="452"/>
      <c r="D120" s="457"/>
      <c r="E120" s="457"/>
      <c r="F120" s="175"/>
      <c r="G120" s="68"/>
    </row>
    <row r="121" spans="1:7" s="19" customFormat="1" x14ac:dyDescent="0.3">
      <c r="A121" s="460"/>
      <c r="B121" s="452"/>
      <c r="C121" s="452"/>
      <c r="D121" s="457"/>
      <c r="E121" s="457"/>
      <c r="F121" s="178"/>
      <c r="G121" s="70"/>
    </row>
    <row r="122" spans="1:7" s="19" customFormat="1" ht="15" customHeight="1" x14ac:dyDescent="0.3">
      <c r="A122" s="179"/>
      <c r="B122" s="180"/>
      <c r="C122" s="181"/>
      <c r="D122" s="181"/>
      <c r="E122" s="181"/>
      <c r="F122" s="178"/>
      <c r="G122" s="70"/>
    </row>
    <row r="123" spans="1:7" s="19" customFormat="1" x14ac:dyDescent="0.3">
      <c r="A123" s="179"/>
      <c r="B123" s="180"/>
      <c r="C123" s="181"/>
      <c r="D123" s="181"/>
      <c r="E123" s="181"/>
      <c r="F123" s="178"/>
      <c r="G123" s="70"/>
    </row>
    <row r="124" spans="1:7" x14ac:dyDescent="0.3">
      <c r="A124" s="179"/>
      <c r="B124" s="182"/>
      <c r="C124" s="181"/>
      <c r="D124" s="181"/>
      <c r="E124" s="181"/>
      <c r="F124" s="178"/>
      <c r="G124" s="70"/>
    </row>
    <row r="125" spans="1:7" x14ac:dyDescent="0.3">
      <c r="A125" s="179"/>
      <c r="B125" s="180"/>
      <c r="C125" s="181"/>
      <c r="D125" s="181"/>
      <c r="E125" s="181"/>
      <c r="F125" s="178"/>
      <c r="G125" s="70"/>
    </row>
    <row r="126" spans="1:7" x14ac:dyDescent="0.3">
      <c r="A126" s="179"/>
      <c r="B126" s="180"/>
      <c r="C126" s="181"/>
      <c r="D126" s="181"/>
      <c r="E126" s="181"/>
      <c r="F126" s="178"/>
      <c r="G126" s="70"/>
    </row>
    <row r="127" spans="1:7" x14ac:dyDescent="0.3">
      <c r="A127" s="179"/>
      <c r="B127" s="180"/>
      <c r="C127" s="178"/>
      <c r="D127" s="183"/>
      <c r="E127" s="178"/>
      <c r="F127" s="184"/>
    </row>
    <row r="128" spans="1:7" x14ac:dyDescent="0.3">
      <c r="A128" s="185"/>
      <c r="B128" s="180"/>
      <c r="C128" s="178"/>
      <c r="D128" s="181"/>
      <c r="E128" s="178"/>
      <c r="F128" s="184"/>
    </row>
  </sheetData>
  <protectedRanges>
    <protectedRange sqref="C106" name="Range1_18"/>
    <protectedRange algorithmName="SHA-512" hashValue="R8frfBQ/MhInQYm+jLEgMwgPwCkrGPIUaxyIFLRSCn/+fIsUU6bmJDax/r7gTh2PEAEvgODYwg0rRRjqSM/oww==" saltValue="tbZzHO5lCNHCDH5y3XGZag==" spinCount="100000" sqref="E13:E14 C13" name="Range1_21"/>
    <protectedRange algorithmName="SHA-512" hashValue="R8frfBQ/MhInQYm+jLEgMwgPwCkrGPIUaxyIFLRSCn/+fIsUU6bmJDax/r7gTh2PEAEvgODYwg0rRRjqSM/oww==" saltValue="tbZzHO5lCNHCDH5y3XGZag==" spinCount="100000" sqref="E20 C20" name="Range1_22"/>
    <protectedRange algorithmName="SHA-512" hashValue="R8frfBQ/MhInQYm+jLEgMwgPwCkrGPIUaxyIFLRSCn/+fIsUU6bmJDax/r7gTh2PEAEvgODYwg0rRRjqSM/oww==" saltValue="tbZzHO5lCNHCDH5y3XGZag==" spinCount="100000" sqref="E29 C29 E32 C32" name="Range1_24"/>
    <protectedRange algorithmName="SHA-512" hashValue="R8frfBQ/MhInQYm+jLEgMwgPwCkrGPIUaxyIFLRSCn/+fIsUU6bmJDax/r7gTh2PEAEvgODYwg0rRRjqSM/oww==" saltValue="tbZzHO5lCNHCDH5y3XGZag==" spinCount="100000" sqref="E42 C42" name="Range1_25"/>
    <protectedRange algorithmName="SHA-512" hashValue="R8frfBQ/MhInQYm+jLEgMwgPwCkrGPIUaxyIFLRSCn/+fIsUU6bmJDax/r7gTh2PEAEvgODYwg0rRRjqSM/oww==" saltValue="tbZzHO5lCNHCDH5y3XGZag==" spinCount="100000" sqref="E43 C43" name="Range1_26"/>
    <protectedRange algorithmName="SHA-512" hashValue="R8frfBQ/MhInQYm+jLEgMwgPwCkrGPIUaxyIFLRSCn/+fIsUU6bmJDax/r7gTh2PEAEvgODYwg0rRRjqSM/oww==" saltValue="tbZzHO5lCNHCDH5y3XGZag==" spinCount="100000" sqref="E45 C45" name="Range1_27"/>
    <protectedRange algorithmName="SHA-512" hashValue="R8frfBQ/MhInQYm+jLEgMwgPwCkrGPIUaxyIFLRSCn/+fIsUU6bmJDax/r7gTh2PEAEvgODYwg0rRRjqSM/oww==" saltValue="tbZzHO5lCNHCDH5y3XGZag==" spinCount="100000" sqref="E47 C47" name="Range1_28"/>
    <protectedRange algorithmName="SHA-512" hashValue="R8frfBQ/MhInQYm+jLEgMwgPwCkrGPIUaxyIFLRSCn/+fIsUU6bmJDax/r7gTh2PEAEvgODYwg0rRRjqSM/oww==" saltValue="tbZzHO5lCNHCDH5y3XGZag==" spinCount="100000" sqref="E51:E54 C51:C54" name="Range1_29"/>
    <protectedRange algorithmName="SHA-512" hashValue="R8frfBQ/MhInQYm+jLEgMwgPwCkrGPIUaxyIFLRSCn/+fIsUU6bmJDax/r7gTh2PEAEvgODYwg0rRRjqSM/oww==" saltValue="tbZzHO5lCNHCDH5y3XGZag==" spinCount="100000" sqref="E56:E60 C56:C60" name="Range1_30"/>
    <protectedRange algorithmName="SHA-512" hashValue="R8frfBQ/MhInQYm+jLEgMwgPwCkrGPIUaxyIFLRSCn/+fIsUU6bmJDax/r7gTh2PEAEvgODYwg0rRRjqSM/oww==" saltValue="tbZzHO5lCNHCDH5y3XGZag==" spinCount="100000" sqref="E61 C61" name="Range1_31"/>
    <protectedRange algorithmName="SHA-512" hashValue="R8frfBQ/MhInQYm+jLEgMwgPwCkrGPIUaxyIFLRSCn/+fIsUU6bmJDax/r7gTh2PEAEvgODYwg0rRRjqSM/oww==" saltValue="tbZzHO5lCNHCDH5y3XGZag==" spinCount="100000" sqref="E63:E71 C63:C71" name="Range1_33"/>
    <protectedRange algorithmName="SHA-512" hashValue="R8frfBQ/MhInQYm+jLEgMwgPwCkrGPIUaxyIFLRSCn/+fIsUU6bmJDax/r7gTh2PEAEvgODYwg0rRRjqSM/oww==" saltValue="tbZzHO5lCNHCDH5y3XGZag==" spinCount="100000" sqref="E73 C73" name="Range1_34"/>
    <protectedRange algorithmName="SHA-512" hashValue="R8frfBQ/MhInQYm+jLEgMwgPwCkrGPIUaxyIFLRSCn/+fIsUU6bmJDax/r7gTh2PEAEvgODYwg0rRRjqSM/oww==" saltValue="tbZzHO5lCNHCDH5y3XGZag==" spinCount="100000" sqref="E75:E80 C75:C80" name="Range1_35"/>
    <protectedRange algorithmName="SHA-512" hashValue="R8frfBQ/MhInQYm+jLEgMwgPwCkrGPIUaxyIFLRSCn/+fIsUU6bmJDax/r7gTh2PEAEvgODYwg0rRRjqSM/oww==" saltValue="tbZzHO5lCNHCDH5y3XGZag==" spinCount="100000" sqref="E83 C83" name="Range1_36"/>
    <protectedRange algorithmName="SHA-512" hashValue="R8frfBQ/MhInQYm+jLEgMwgPwCkrGPIUaxyIFLRSCn/+fIsUU6bmJDax/r7gTh2PEAEvgODYwg0rRRjqSM/oww==" saltValue="tbZzHO5lCNHCDH5y3XGZag==" spinCount="100000" sqref="E85 C85" name="Range1_37"/>
    <protectedRange algorithmName="SHA-512" hashValue="R8frfBQ/MhInQYm+jLEgMwgPwCkrGPIUaxyIFLRSCn/+fIsUU6bmJDax/r7gTh2PEAEvgODYwg0rRRjqSM/oww==" saltValue="tbZzHO5lCNHCDH5y3XGZag==" spinCount="100000" sqref="E89 E91:E94 C89 C92:C94" name="Range1_38"/>
    <protectedRange algorithmName="SHA-512" hashValue="R8frfBQ/MhInQYm+jLEgMwgPwCkrGPIUaxyIFLRSCn/+fIsUU6bmJDax/r7gTh2PEAEvgODYwg0rRRjqSM/oww==" saltValue="tbZzHO5lCNHCDH5y3XGZag==" spinCount="100000" sqref="E98 C98" name="Range1_39"/>
    <protectedRange algorithmName="SHA-512" hashValue="R8frfBQ/MhInQYm+jLEgMwgPwCkrGPIUaxyIFLRSCn/+fIsUU6bmJDax/r7gTh2PEAEvgODYwg0rRRjqSM/oww==" saltValue="tbZzHO5lCNHCDH5y3XGZag==" spinCount="100000" sqref="E101 C101" name="Range1_40"/>
    <protectedRange algorithmName="SHA-512" hashValue="R8frfBQ/MhInQYm+jLEgMwgPwCkrGPIUaxyIFLRSCn/+fIsUU6bmJDax/r7gTh2PEAEvgODYwg0rRRjqSM/oww==" saltValue="tbZzHO5lCNHCDH5y3XGZag==" spinCount="100000" sqref="E102 C102" name="Range1_41"/>
    <protectedRange algorithmName="SHA-512" hashValue="R8frfBQ/MhInQYm+jLEgMwgPwCkrGPIUaxyIFLRSCn/+fIsUU6bmJDax/r7gTh2PEAEvgODYwg0rRRjqSM/oww==" saltValue="tbZzHO5lCNHCDH5y3XGZag==" spinCount="100000" sqref="E104 C104" name="Range1_43"/>
    <protectedRange algorithmName="SHA-512" hashValue="R8frfBQ/MhInQYm+jLEgMwgPwCkrGPIUaxyIFLRSCn/+fIsUU6bmJDax/r7gTh2PEAEvgODYwg0rRRjqSM/oww==" saltValue="tbZzHO5lCNHCDH5y3XGZag==" spinCount="100000" sqref="C91" name="Range1_38_2"/>
  </protectedRanges>
  <mergeCells count="35">
    <mergeCell ref="A8:B8"/>
    <mergeCell ref="A35:G35"/>
    <mergeCell ref="E110:E111"/>
    <mergeCell ref="F110:F111"/>
    <mergeCell ref="A9:B9"/>
    <mergeCell ref="A38:B38"/>
    <mergeCell ref="A107:B107"/>
    <mergeCell ref="D36:D37"/>
    <mergeCell ref="E36:E37"/>
    <mergeCell ref="A36:B37"/>
    <mergeCell ref="G36:G37"/>
    <mergeCell ref="C36:C37"/>
    <mergeCell ref="F36:F37"/>
    <mergeCell ref="A1:G1"/>
    <mergeCell ref="A2:G2"/>
    <mergeCell ref="A4:G4"/>
    <mergeCell ref="C6:C7"/>
    <mergeCell ref="D6:D7"/>
    <mergeCell ref="E6:E7"/>
    <mergeCell ref="F6:F7"/>
    <mergeCell ref="G6:G7"/>
    <mergeCell ref="A6:B7"/>
    <mergeCell ref="B120:B121"/>
    <mergeCell ref="A109:G109"/>
    <mergeCell ref="A110:A111"/>
    <mergeCell ref="B110:B111"/>
    <mergeCell ref="C110:C111"/>
    <mergeCell ref="D110:D111"/>
    <mergeCell ref="D120:D121"/>
    <mergeCell ref="E120:E121"/>
    <mergeCell ref="C120:C121"/>
    <mergeCell ref="A112:B112"/>
    <mergeCell ref="A118:B118"/>
    <mergeCell ref="A120:A121"/>
    <mergeCell ref="G110:G111"/>
  </mergeCells>
  <conditionalFormatting sqref="E48">
    <cfRule type="cellIs" dxfId="67" priority="117" operator="lessThan">
      <formula>0</formula>
    </cfRule>
  </conditionalFormatting>
  <conditionalFormatting sqref="E84">
    <cfRule type="cellIs" dxfId="66" priority="116" operator="lessThan">
      <formula>0</formula>
    </cfRule>
  </conditionalFormatting>
  <conditionalFormatting sqref="E88">
    <cfRule type="cellIs" dxfId="65" priority="115" operator="lessThan">
      <formula>0</formula>
    </cfRule>
  </conditionalFormatting>
  <conditionalFormatting sqref="E100">
    <cfRule type="cellIs" dxfId="64" priority="114" operator="lessThan">
      <formula>0</formula>
    </cfRule>
  </conditionalFormatting>
  <conditionalFormatting sqref="E106">
    <cfRule type="cellIs" dxfId="63" priority="113" operator="lessThan">
      <formula>0</formula>
    </cfRule>
  </conditionalFormatting>
  <conditionalFormatting sqref="E20">
    <cfRule type="cellIs" dxfId="62" priority="91" operator="lessThan">
      <formula>-0.001</formula>
    </cfRule>
  </conditionalFormatting>
  <conditionalFormatting sqref="E29">
    <cfRule type="cellIs" dxfId="61" priority="89" operator="lessThan">
      <formula>-0.001</formula>
    </cfRule>
  </conditionalFormatting>
  <conditionalFormatting sqref="E42">
    <cfRule type="cellIs" dxfId="60" priority="88" operator="lessThan">
      <formula>-0.001</formula>
    </cfRule>
  </conditionalFormatting>
  <conditionalFormatting sqref="E13:E14">
    <cfRule type="cellIs" dxfId="59" priority="92" operator="lessThan">
      <formula>-0.001</formula>
    </cfRule>
  </conditionalFormatting>
  <conditionalFormatting sqref="C106">
    <cfRule type="cellIs" dxfId="58" priority="94" operator="lessThan">
      <formula>-0.001</formula>
    </cfRule>
  </conditionalFormatting>
  <conditionalFormatting sqref="E104">
    <cfRule type="cellIs" dxfId="57" priority="72" operator="lessThan">
      <formula>-0.001</formula>
    </cfRule>
  </conditionalFormatting>
  <conditionalFormatting sqref="E102">
    <cfRule type="cellIs" dxfId="56" priority="73" operator="lessThan">
      <formula>-0.001</formula>
    </cfRule>
  </conditionalFormatting>
  <conditionalFormatting sqref="E43">
    <cfRule type="cellIs" dxfId="55" priority="87" operator="lessThan">
      <formula>-0.001</formula>
    </cfRule>
  </conditionalFormatting>
  <conditionalFormatting sqref="E45">
    <cfRule type="cellIs" dxfId="54" priority="86" operator="lessThan">
      <formula>-0.001</formula>
    </cfRule>
  </conditionalFormatting>
  <conditionalFormatting sqref="E47">
    <cfRule type="cellIs" dxfId="53" priority="85" operator="lessThan">
      <formula>-0.001</formula>
    </cfRule>
  </conditionalFormatting>
  <conditionalFormatting sqref="E51:E54">
    <cfRule type="cellIs" dxfId="52" priority="84" operator="lessThan">
      <formula>-0.001</formula>
    </cfRule>
  </conditionalFormatting>
  <conditionalFormatting sqref="E56:E60">
    <cfRule type="cellIs" dxfId="51" priority="83" operator="lessThan">
      <formula>-0.001</formula>
    </cfRule>
  </conditionalFormatting>
  <conditionalFormatting sqref="E61">
    <cfRule type="cellIs" dxfId="50" priority="82" operator="lessThan">
      <formula>-0.001</formula>
    </cfRule>
  </conditionalFormatting>
  <conditionalFormatting sqref="E63:E71">
    <cfRule type="cellIs" dxfId="49" priority="81" operator="lessThan">
      <formula>-0.001</formula>
    </cfRule>
  </conditionalFormatting>
  <conditionalFormatting sqref="E73">
    <cfRule type="cellIs" dxfId="48" priority="80" operator="lessThan">
      <formula>-0.001</formula>
    </cfRule>
  </conditionalFormatting>
  <conditionalFormatting sqref="E75:E80">
    <cfRule type="cellIs" dxfId="47" priority="79" operator="lessThan">
      <formula>-0.001</formula>
    </cfRule>
  </conditionalFormatting>
  <conditionalFormatting sqref="E83">
    <cfRule type="cellIs" dxfId="46" priority="78" operator="lessThan">
      <formula>-0.001</formula>
    </cfRule>
  </conditionalFormatting>
  <conditionalFormatting sqref="E85">
    <cfRule type="cellIs" dxfId="45" priority="77" operator="lessThan">
      <formula>-0.001</formula>
    </cfRule>
  </conditionalFormatting>
  <conditionalFormatting sqref="E89 E91:E94">
    <cfRule type="cellIs" dxfId="44" priority="76" operator="lessThan">
      <formula>-0.001</formula>
    </cfRule>
  </conditionalFormatting>
  <conditionalFormatting sqref="E98">
    <cfRule type="cellIs" dxfId="43" priority="75" operator="lessThan">
      <formula>-0.001</formula>
    </cfRule>
  </conditionalFormatting>
  <conditionalFormatting sqref="E101">
    <cfRule type="cellIs" dxfId="42" priority="74" operator="lessThan">
      <formula>-0.001</formula>
    </cfRule>
  </conditionalFormatting>
  <conditionalFormatting sqref="C91">
    <cfRule type="cellIs" dxfId="41" priority="56" operator="lessThan">
      <formula>-0.001</formula>
    </cfRule>
  </conditionalFormatting>
  <conditionalFormatting sqref="C88">
    <cfRule type="cellIs" dxfId="40" priority="33" operator="lessThan">
      <formula>0</formula>
    </cfRule>
  </conditionalFormatting>
  <conditionalFormatting sqref="C89">
    <cfRule type="cellIs" dxfId="39" priority="32" operator="lessThan">
      <formula>-0.001</formula>
    </cfRule>
  </conditionalFormatting>
  <conditionalFormatting sqref="C93">
    <cfRule type="cellIs" dxfId="38" priority="31" operator="lessThan">
      <formula>-0.001</formula>
    </cfRule>
  </conditionalFormatting>
  <conditionalFormatting sqref="C13">
    <cfRule type="cellIs" dxfId="37" priority="26" operator="lessThan">
      <formula>-0.001</formula>
    </cfRule>
  </conditionalFormatting>
  <conditionalFormatting sqref="C20">
    <cfRule type="cellIs" dxfId="36" priority="25" operator="lessThan">
      <formula>-0.001</formula>
    </cfRule>
  </conditionalFormatting>
  <conditionalFormatting sqref="C29">
    <cfRule type="cellIs" dxfId="35" priority="24" operator="lessThan">
      <formula>-0.001</formula>
    </cfRule>
  </conditionalFormatting>
  <conditionalFormatting sqref="C42">
    <cfRule type="cellIs" dxfId="34" priority="23" operator="lessThan">
      <formula>-0.001</formula>
    </cfRule>
  </conditionalFormatting>
  <conditionalFormatting sqref="C43">
    <cfRule type="cellIs" dxfId="33" priority="22" operator="lessThan">
      <formula>-0.001</formula>
    </cfRule>
  </conditionalFormatting>
  <conditionalFormatting sqref="C45">
    <cfRule type="cellIs" dxfId="32" priority="21" operator="lessThan">
      <formula>-0.001</formula>
    </cfRule>
  </conditionalFormatting>
  <conditionalFormatting sqref="C48">
    <cfRule type="cellIs" dxfId="31" priority="20" operator="lessThan">
      <formula>0</formula>
    </cfRule>
  </conditionalFormatting>
  <conditionalFormatting sqref="C47">
    <cfRule type="cellIs" dxfId="30" priority="19" operator="lessThan">
      <formula>-0.001</formula>
    </cfRule>
  </conditionalFormatting>
  <conditionalFormatting sqref="C51:C54">
    <cfRule type="cellIs" dxfId="29" priority="18" operator="lessThan">
      <formula>-0.001</formula>
    </cfRule>
  </conditionalFormatting>
  <conditionalFormatting sqref="C56:C60">
    <cfRule type="cellIs" dxfId="28" priority="17" operator="lessThan">
      <formula>-0.001</formula>
    </cfRule>
  </conditionalFormatting>
  <conditionalFormatting sqref="C61">
    <cfRule type="cellIs" dxfId="27" priority="16" operator="lessThan">
      <formula>-0.001</formula>
    </cfRule>
  </conditionalFormatting>
  <conditionalFormatting sqref="C63:C71">
    <cfRule type="cellIs" dxfId="26" priority="15" operator="lessThan">
      <formula>-0.001</formula>
    </cfRule>
  </conditionalFormatting>
  <conditionalFormatting sqref="C73">
    <cfRule type="cellIs" dxfId="25" priority="14" operator="lessThan">
      <formula>-0.001</formula>
    </cfRule>
  </conditionalFormatting>
  <conditionalFormatting sqref="C75:C80">
    <cfRule type="cellIs" dxfId="24" priority="13" operator="lessThan">
      <formula>-0.001</formula>
    </cfRule>
  </conditionalFormatting>
  <conditionalFormatting sqref="C84">
    <cfRule type="cellIs" dxfId="23" priority="12" operator="lessThan">
      <formula>0</formula>
    </cfRule>
  </conditionalFormatting>
  <conditionalFormatting sqref="C83">
    <cfRule type="cellIs" dxfId="22" priority="11" operator="lessThan">
      <formula>-0.001</formula>
    </cfRule>
  </conditionalFormatting>
  <conditionalFormatting sqref="C85">
    <cfRule type="cellIs" dxfId="21" priority="10" operator="lessThan">
      <formula>-0.001</formula>
    </cfRule>
  </conditionalFormatting>
  <conditionalFormatting sqref="C92">
    <cfRule type="cellIs" dxfId="20" priority="9" operator="lessThan">
      <formula>-0.001</formula>
    </cfRule>
  </conditionalFormatting>
  <conditionalFormatting sqref="C94">
    <cfRule type="cellIs" dxfId="19" priority="8" operator="lessThan">
      <formula>-0.001</formula>
    </cfRule>
  </conditionalFormatting>
  <conditionalFormatting sqref="C100">
    <cfRule type="cellIs" dxfId="18" priority="7" operator="lessThan">
      <formula>0</formula>
    </cfRule>
  </conditionalFormatting>
  <conditionalFormatting sqref="C102">
    <cfRule type="cellIs" dxfId="17" priority="4" operator="lessThan">
      <formula>-0.001</formula>
    </cfRule>
  </conditionalFormatting>
  <conditionalFormatting sqref="C98">
    <cfRule type="cellIs" dxfId="16" priority="6" operator="lessThan">
      <formula>-0.001</formula>
    </cfRule>
  </conditionalFormatting>
  <conditionalFormatting sqref="C101">
    <cfRule type="cellIs" dxfId="15" priority="5" operator="lessThan">
      <formula>-0.001</formula>
    </cfRule>
  </conditionalFormatting>
  <conditionalFormatting sqref="C104">
    <cfRule type="cellIs" dxfId="14" priority="3" operator="lessThan">
      <formula>-0.001</formula>
    </cfRule>
  </conditionalFormatting>
  <conditionalFormatting sqref="E32">
    <cfRule type="cellIs" dxfId="13" priority="2" operator="lessThan">
      <formula>-0.001</formula>
    </cfRule>
  </conditionalFormatting>
  <conditionalFormatting sqref="C32">
    <cfRule type="cellIs" dxfId="12" priority="1" operator="lessThan">
      <formula>-0.001</formula>
    </cfRule>
  </conditionalFormatting>
  <pageMargins left="0.7" right="0.7" top="0.75" bottom="0.75" header="0.3" footer="0.3"/>
  <pageSetup paperSize="9" scale="55" fitToHeight="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62"/>
  <sheetViews>
    <sheetView topLeftCell="A25" zoomScale="85" zoomScaleNormal="85" workbookViewId="0">
      <selection activeCell="M39" sqref="M39"/>
    </sheetView>
  </sheetViews>
  <sheetFormatPr defaultRowHeight="14" x14ac:dyDescent="0.3"/>
  <cols>
    <col min="1" max="1" width="11.54296875" style="13" customWidth="1"/>
    <col min="2" max="2" width="47.453125" style="13" customWidth="1"/>
    <col min="3" max="3" width="17.7265625" style="13" customWidth="1"/>
    <col min="4" max="5" width="17.7265625" style="34" customWidth="1"/>
    <col min="6" max="6" width="10" style="34" customWidth="1"/>
    <col min="7" max="7" width="12.81640625" style="13" customWidth="1"/>
    <col min="8" max="8" width="13.81640625" style="13" customWidth="1"/>
    <col min="9" max="14" width="15.1796875" style="13" customWidth="1"/>
    <col min="15" max="15" width="16.7265625" style="13" hidden="1" customWidth="1"/>
    <col min="16" max="16" width="16.453125" style="13" hidden="1" customWidth="1"/>
    <col min="17" max="17" width="12.54296875" style="13" hidden="1" customWidth="1"/>
    <col min="18" max="18" width="15.1796875" style="13" customWidth="1"/>
    <col min="19" max="256" width="9.1796875" style="13"/>
    <col min="257" max="257" width="11.54296875" style="13" customWidth="1"/>
    <col min="258" max="258" width="49.1796875" style="13" customWidth="1"/>
    <col min="259" max="261" width="17.7265625" style="13" customWidth="1"/>
    <col min="262" max="262" width="11.7265625" style="13" customWidth="1"/>
    <col min="263" max="263" width="15.54296875" style="13" customWidth="1"/>
    <col min="264" max="264" width="13.81640625" style="13" customWidth="1"/>
    <col min="265" max="270" width="15.1796875" style="13" customWidth="1"/>
    <col min="271" max="273" width="0" style="13" hidden="1" customWidth="1"/>
    <col min="274" max="274" width="15.1796875" style="13" customWidth="1"/>
    <col min="275" max="512" width="9.1796875" style="13"/>
    <col min="513" max="513" width="11.54296875" style="13" customWidth="1"/>
    <col min="514" max="514" width="49.1796875" style="13" customWidth="1"/>
    <col min="515" max="517" width="17.7265625" style="13" customWidth="1"/>
    <col min="518" max="518" width="11.7265625" style="13" customWidth="1"/>
    <col min="519" max="519" width="15.54296875" style="13" customWidth="1"/>
    <col min="520" max="520" width="13.81640625" style="13" customWidth="1"/>
    <col min="521" max="526" width="15.1796875" style="13" customWidth="1"/>
    <col min="527" max="529" width="0" style="13" hidden="1" customWidth="1"/>
    <col min="530" max="530" width="15.1796875" style="13" customWidth="1"/>
    <col min="531" max="768" width="9.1796875" style="13"/>
    <col min="769" max="769" width="11.54296875" style="13" customWidth="1"/>
    <col min="770" max="770" width="49.1796875" style="13" customWidth="1"/>
    <col min="771" max="773" width="17.7265625" style="13" customWidth="1"/>
    <col min="774" max="774" width="11.7265625" style="13" customWidth="1"/>
    <col min="775" max="775" width="15.54296875" style="13" customWidth="1"/>
    <col min="776" max="776" width="13.81640625" style="13" customWidth="1"/>
    <col min="777" max="782" width="15.1796875" style="13" customWidth="1"/>
    <col min="783" max="785" width="0" style="13" hidden="1" customWidth="1"/>
    <col min="786" max="786" width="15.1796875" style="13" customWidth="1"/>
    <col min="787" max="1024" width="9.1796875" style="13"/>
    <col min="1025" max="1025" width="11.54296875" style="13" customWidth="1"/>
    <col min="1026" max="1026" width="49.1796875" style="13" customWidth="1"/>
    <col min="1027" max="1029" width="17.7265625" style="13" customWidth="1"/>
    <col min="1030" max="1030" width="11.7265625" style="13" customWidth="1"/>
    <col min="1031" max="1031" width="15.54296875" style="13" customWidth="1"/>
    <col min="1032" max="1032" width="13.81640625" style="13" customWidth="1"/>
    <col min="1033" max="1038" width="15.1796875" style="13" customWidth="1"/>
    <col min="1039" max="1041" width="0" style="13" hidden="1" customWidth="1"/>
    <col min="1042" max="1042" width="15.1796875" style="13" customWidth="1"/>
    <col min="1043" max="1280" width="9.1796875" style="13"/>
    <col min="1281" max="1281" width="11.54296875" style="13" customWidth="1"/>
    <col min="1282" max="1282" width="49.1796875" style="13" customWidth="1"/>
    <col min="1283" max="1285" width="17.7265625" style="13" customWidth="1"/>
    <col min="1286" max="1286" width="11.7265625" style="13" customWidth="1"/>
    <col min="1287" max="1287" width="15.54296875" style="13" customWidth="1"/>
    <col min="1288" max="1288" width="13.81640625" style="13" customWidth="1"/>
    <col min="1289" max="1294" width="15.1796875" style="13" customWidth="1"/>
    <col min="1295" max="1297" width="0" style="13" hidden="1" customWidth="1"/>
    <col min="1298" max="1298" width="15.1796875" style="13" customWidth="1"/>
    <col min="1299" max="1536" width="9.1796875" style="13"/>
    <col min="1537" max="1537" width="11.54296875" style="13" customWidth="1"/>
    <col min="1538" max="1538" width="49.1796875" style="13" customWidth="1"/>
    <col min="1539" max="1541" width="17.7265625" style="13" customWidth="1"/>
    <col min="1542" max="1542" width="11.7265625" style="13" customWidth="1"/>
    <col min="1543" max="1543" width="15.54296875" style="13" customWidth="1"/>
    <col min="1544" max="1544" width="13.81640625" style="13" customWidth="1"/>
    <col min="1545" max="1550" width="15.1796875" style="13" customWidth="1"/>
    <col min="1551" max="1553" width="0" style="13" hidden="1" customWidth="1"/>
    <col min="1554" max="1554" width="15.1796875" style="13" customWidth="1"/>
    <col min="1555" max="1792" width="9.1796875" style="13"/>
    <col min="1793" max="1793" width="11.54296875" style="13" customWidth="1"/>
    <col min="1794" max="1794" width="49.1796875" style="13" customWidth="1"/>
    <col min="1795" max="1797" width="17.7265625" style="13" customWidth="1"/>
    <col min="1798" max="1798" width="11.7265625" style="13" customWidth="1"/>
    <col min="1799" max="1799" width="15.54296875" style="13" customWidth="1"/>
    <col min="1800" max="1800" width="13.81640625" style="13" customWidth="1"/>
    <col min="1801" max="1806" width="15.1796875" style="13" customWidth="1"/>
    <col min="1807" max="1809" width="0" style="13" hidden="1" customWidth="1"/>
    <col min="1810" max="1810" width="15.1796875" style="13" customWidth="1"/>
    <col min="1811" max="2048" width="9.1796875" style="13"/>
    <col min="2049" max="2049" width="11.54296875" style="13" customWidth="1"/>
    <col min="2050" max="2050" width="49.1796875" style="13" customWidth="1"/>
    <col min="2051" max="2053" width="17.7265625" style="13" customWidth="1"/>
    <col min="2054" max="2054" width="11.7265625" style="13" customWidth="1"/>
    <col min="2055" max="2055" width="15.54296875" style="13" customWidth="1"/>
    <col min="2056" max="2056" width="13.81640625" style="13" customWidth="1"/>
    <col min="2057" max="2062" width="15.1796875" style="13" customWidth="1"/>
    <col min="2063" max="2065" width="0" style="13" hidden="1" customWidth="1"/>
    <col min="2066" max="2066" width="15.1796875" style="13" customWidth="1"/>
    <col min="2067" max="2304" width="9.1796875" style="13"/>
    <col min="2305" max="2305" width="11.54296875" style="13" customWidth="1"/>
    <col min="2306" max="2306" width="49.1796875" style="13" customWidth="1"/>
    <col min="2307" max="2309" width="17.7265625" style="13" customWidth="1"/>
    <col min="2310" max="2310" width="11.7265625" style="13" customWidth="1"/>
    <col min="2311" max="2311" width="15.54296875" style="13" customWidth="1"/>
    <col min="2312" max="2312" width="13.81640625" style="13" customWidth="1"/>
    <col min="2313" max="2318" width="15.1796875" style="13" customWidth="1"/>
    <col min="2319" max="2321" width="0" style="13" hidden="1" customWidth="1"/>
    <col min="2322" max="2322" width="15.1796875" style="13" customWidth="1"/>
    <col min="2323" max="2560" width="9.1796875" style="13"/>
    <col min="2561" max="2561" width="11.54296875" style="13" customWidth="1"/>
    <col min="2562" max="2562" width="49.1796875" style="13" customWidth="1"/>
    <col min="2563" max="2565" width="17.7265625" style="13" customWidth="1"/>
    <col min="2566" max="2566" width="11.7265625" style="13" customWidth="1"/>
    <col min="2567" max="2567" width="15.54296875" style="13" customWidth="1"/>
    <col min="2568" max="2568" width="13.81640625" style="13" customWidth="1"/>
    <col min="2569" max="2574" width="15.1796875" style="13" customWidth="1"/>
    <col min="2575" max="2577" width="0" style="13" hidden="1" customWidth="1"/>
    <col min="2578" max="2578" width="15.1796875" style="13" customWidth="1"/>
    <col min="2579" max="2816" width="9.1796875" style="13"/>
    <col min="2817" max="2817" width="11.54296875" style="13" customWidth="1"/>
    <col min="2818" max="2818" width="49.1796875" style="13" customWidth="1"/>
    <col min="2819" max="2821" width="17.7265625" style="13" customWidth="1"/>
    <col min="2822" max="2822" width="11.7265625" style="13" customWidth="1"/>
    <col min="2823" max="2823" width="15.54296875" style="13" customWidth="1"/>
    <col min="2824" max="2824" width="13.81640625" style="13" customWidth="1"/>
    <col min="2825" max="2830" width="15.1796875" style="13" customWidth="1"/>
    <col min="2831" max="2833" width="0" style="13" hidden="1" customWidth="1"/>
    <col min="2834" max="2834" width="15.1796875" style="13" customWidth="1"/>
    <col min="2835" max="3072" width="9.1796875" style="13"/>
    <col min="3073" max="3073" width="11.54296875" style="13" customWidth="1"/>
    <col min="3074" max="3074" width="49.1796875" style="13" customWidth="1"/>
    <col min="3075" max="3077" width="17.7265625" style="13" customWidth="1"/>
    <col min="3078" max="3078" width="11.7265625" style="13" customWidth="1"/>
    <col min="3079" max="3079" width="15.54296875" style="13" customWidth="1"/>
    <col min="3080" max="3080" width="13.81640625" style="13" customWidth="1"/>
    <col min="3081" max="3086" width="15.1796875" style="13" customWidth="1"/>
    <col min="3087" max="3089" width="0" style="13" hidden="1" customWidth="1"/>
    <col min="3090" max="3090" width="15.1796875" style="13" customWidth="1"/>
    <col min="3091" max="3328" width="9.1796875" style="13"/>
    <col min="3329" max="3329" width="11.54296875" style="13" customWidth="1"/>
    <col min="3330" max="3330" width="49.1796875" style="13" customWidth="1"/>
    <col min="3331" max="3333" width="17.7265625" style="13" customWidth="1"/>
    <col min="3334" max="3334" width="11.7265625" style="13" customWidth="1"/>
    <col min="3335" max="3335" width="15.54296875" style="13" customWidth="1"/>
    <col min="3336" max="3336" width="13.81640625" style="13" customWidth="1"/>
    <col min="3337" max="3342" width="15.1796875" style="13" customWidth="1"/>
    <col min="3343" max="3345" width="0" style="13" hidden="1" customWidth="1"/>
    <col min="3346" max="3346" width="15.1796875" style="13" customWidth="1"/>
    <col min="3347" max="3584" width="9.1796875" style="13"/>
    <col min="3585" max="3585" width="11.54296875" style="13" customWidth="1"/>
    <col min="3586" max="3586" width="49.1796875" style="13" customWidth="1"/>
    <col min="3587" max="3589" width="17.7265625" style="13" customWidth="1"/>
    <col min="3590" max="3590" width="11.7265625" style="13" customWidth="1"/>
    <col min="3591" max="3591" width="15.54296875" style="13" customWidth="1"/>
    <col min="3592" max="3592" width="13.81640625" style="13" customWidth="1"/>
    <col min="3593" max="3598" width="15.1796875" style="13" customWidth="1"/>
    <col min="3599" max="3601" width="0" style="13" hidden="1" customWidth="1"/>
    <col min="3602" max="3602" width="15.1796875" style="13" customWidth="1"/>
    <col min="3603" max="3840" width="9.1796875" style="13"/>
    <col min="3841" max="3841" width="11.54296875" style="13" customWidth="1"/>
    <col min="3842" max="3842" width="49.1796875" style="13" customWidth="1"/>
    <col min="3843" max="3845" width="17.7265625" style="13" customWidth="1"/>
    <col min="3846" max="3846" width="11.7265625" style="13" customWidth="1"/>
    <col min="3847" max="3847" width="15.54296875" style="13" customWidth="1"/>
    <col min="3848" max="3848" width="13.81640625" style="13" customWidth="1"/>
    <col min="3849" max="3854" width="15.1796875" style="13" customWidth="1"/>
    <col min="3855" max="3857" width="0" style="13" hidden="1" customWidth="1"/>
    <col min="3858" max="3858" width="15.1796875" style="13" customWidth="1"/>
    <col min="3859" max="4096" width="9.1796875" style="13"/>
    <col min="4097" max="4097" width="11.54296875" style="13" customWidth="1"/>
    <col min="4098" max="4098" width="49.1796875" style="13" customWidth="1"/>
    <col min="4099" max="4101" width="17.7265625" style="13" customWidth="1"/>
    <col min="4102" max="4102" width="11.7265625" style="13" customWidth="1"/>
    <col min="4103" max="4103" width="15.54296875" style="13" customWidth="1"/>
    <col min="4104" max="4104" width="13.81640625" style="13" customWidth="1"/>
    <col min="4105" max="4110" width="15.1796875" style="13" customWidth="1"/>
    <col min="4111" max="4113" width="0" style="13" hidden="1" customWidth="1"/>
    <col min="4114" max="4114" width="15.1796875" style="13" customWidth="1"/>
    <col min="4115" max="4352" width="9.1796875" style="13"/>
    <col min="4353" max="4353" width="11.54296875" style="13" customWidth="1"/>
    <col min="4354" max="4354" width="49.1796875" style="13" customWidth="1"/>
    <col min="4355" max="4357" width="17.7265625" style="13" customWidth="1"/>
    <col min="4358" max="4358" width="11.7265625" style="13" customWidth="1"/>
    <col min="4359" max="4359" width="15.54296875" style="13" customWidth="1"/>
    <col min="4360" max="4360" width="13.81640625" style="13" customWidth="1"/>
    <col min="4361" max="4366" width="15.1796875" style="13" customWidth="1"/>
    <col min="4367" max="4369" width="0" style="13" hidden="1" customWidth="1"/>
    <col min="4370" max="4370" width="15.1796875" style="13" customWidth="1"/>
    <col min="4371" max="4608" width="9.1796875" style="13"/>
    <col min="4609" max="4609" width="11.54296875" style="13" customWidth="1"/>
    <col min="4610" max="4610" width="49.1796875" style="13" customWidth="1"/>
    <col min="4611" max="4613" width="17.7265625" style="13" customWidth="1"/>
    <col min="4614" max="4614" width="11.7265625" style="13" customWidth="1"/>
    <col min="4615" max="4615" width="15.54296875" style="13" customWidth="1"/>
    <col min="4616" max="4616" width="13.81640625" style="13" customWidth="1"/>
    <col min="4617" max="4622" width="15.1796875" style="13" customWidth="1"/>
    <col min="4623" max="4625" width="0" style="13" hidden="1" customWidth="1"/>
    <col min="4626" max="4626" width="15.1796875" style="13" customWidth="1"/>
    <col min="4627" max="4864" width="9.1796875" style="13"/>
    <col min="4865" max="4865" width="11.54296875" style="13" customWidth="1"/>
    <col min="4866" max="4866" width="49.1796875" style="13" customWidth="1"/>
    <col min="4867" max="4869" width="17.7265625" style="13" customWidth="1"/>
    <col min="4870" max="4870" width="11.7265625" style="13" customWidth="1"/>
    <col min="4871" max="4871" width="15.54296875" style="13" customWidth="1"/>
    <col min="4872" max="4872" width="13.81640625" style="13" customWidth="1"/>
    <col min="4873" max="4878" width="15.1796875" style="13" customWidth="1"/>
    <col min="4879" max="4881" width="0" style="13" hidden="1" customWidth="1"/>
    <col min="4882" max="4882" width="15.1796875" style="13" customWidth="1"/>
    <col min="4883" max="5120" width="9.1796875" style="13"/>
    <col min="5121" max="5121" width="11.54296875" style="13" customWidth="1"/>
    <col min="5122" max="5122" width="49.1796875" style="13" customWidth="1"/>
    <col min="5123" max="5125" width="17.7265625" style="13" customWidth="1"/>
    <col min="5126" max="5126" width="11.7265625" style="13" customWidth="1"/>
    <col min="5127" max="5127" width="15.54296875" style="13" customWidth="1"/>
    <col min="5128" max="5128" width="13.81640625" style="13" customWidth="1"/>
    <col min="5129" max="5134" width="15.1796875" style="13" customWidth="1"/>
    <col min="5135" max="5137" width="0" style="13" hidden="1" customWidth="1"/>
    <col min="5138" max="5138" width="15.1796875" style="13" customWidth="1"/>
    <col min="5139" max="5376" width="9.1796875" style="13"/>
    <col min="5377" max="5377" width="11.54296875" style="13" customWidth="1"/>
    <col min="5378" max="5378" width="49.1796875" style="13" customWidth="1"/>
    <col min="5379" max="5381" width="17.7265625" style="13" customWidth="1"/>
    <col min="5382" max="5382" width="11.7265625" style="13" customWidth="1"/>
    <col min="5383" max="5383" width="15.54296875" style="13" customWidth="1"/>
    <col min="5384" max="5384" width="13.81640625" style="13" customWidth="1"/>
    <col min="5385" max="5390" width="15.1796875" style="13" customWidth="1"/>
    <col min="5391" max="5393" width="0" style="13" hidden="1" customWidth="1"/>
    <col min="5394" max="5394" width="15.1796875" style="13" customWidth="1"/>
    <col min="5395" max="5632" width="9.1796875" style="13"/>
    <col min="5633" max="5633" width="11.54296875" style="13" customWidth="1"/>
    <col min="5634" max="5634" width="49.1796875" style="13" customWidth="1"/>
    <col min="5635" max="5637" width="17.7265625" style="13" customWidth="1"/>
    <col min="5638" max="5638" width="11.7265625" style="13" customWidth="1"/>
    <col min="5639" max="5639" width="15.54296875" style="13" customWidth="1"/>
    <col min="5640" max="5640" width="13.81640625" style="13" customWidth="1"/>
    <col min="5641" max="5646" width="15.1796875" style="13" customWidth="1"/>
    <col min="5647" max="5649" width="0" style="13" hidden="1" customWidth="1"/>
    <col min="5650" max="5650" width="15.1796875" style="13" customWidth="1"/>
    <col min="5651" max="5888" width="9.1796875" style="13"/>
    <col min="5889" max="5889" width="11.54296875" style="13" customWidth="1"/>
    <col min="5890" max="5890" width="49.1796875" style="13" customWidth="1"/>
    <col min="5891" max="5893" width="17.7265625" style="13" customWidth="1"/>
    <col min="5894" max="5894" width="11.7265625" style="13" customWidth="1"/>
    <col min="5895" max="5895" width="15.54296875" style="13" customWidth="1"/>
    <col min="5896" max="5896" width="13.81640625" style="13" customWidth="1"/>
    <col min="5897" max="5902" width="15.1796875" style="13" customWidth="1"/>
    <col min="5903" max="5905" width="0" style="13" hidden="1" customWidth="1"/>
    <col min="5906" max="5906" width="15.1796875" style="13" customWidth="1"/>
    <col min="5907" max="6144" width="9.1796875" style="13"/>
    <col min="6145" max="6145" width="11.54296875" style="13" customWidth="1"/>
    <col min="6146" max="6146" width="49.1796875" style="13" customWidth="1"/>
    <col min="6147" max="6149" width="17.7265625" style="13" customWidth="1"/>
    <col min="6150" max="6150" width="11.7265625" style="13" customWidth="1"/>
    <col min="6151" max="6151" width="15.54296875" style="13" customWidth="1"/>
    <col min="6152" max="6152" width="13.81640625" style="13" customWidth="1"/>
    <col min="6153" max="6158" width="15.1796875" style="13" customWidth="1"/>
    <col min="6159" max="6161" width="0" style="13" hidden="1" customWidth="1"/>
    <col min="6162" max="6162" width="15.1796875" style="13" customWidth="1"/>
    <col min="6163" max="6400" width="9.1796875" style="13"/>
    <col min="6401" max="6401" width="11.54296875" style="13" customWidth="1"/>
    <col min="6402" max="6402" width="49.1796875" style="13" customWidth="1"/>
    <col min="6403" max="6405" width="17.7265625" style="13" customWidth="1"/>
    <col min="6406" max="6406" width="11.7265625" style="13" customWidth="1"/>
    <col min="6407" max="6407" width="15.54296875" style="13" customWidth="1"/>
    <col min="6408" max="6408" width="13.81640625" style="13" customWidth="1"/>
    <col min="6409" max="6414" width="15.1796875" style="13" customWidth="1"/>
    <col min="6415" max="6417" width="0" style="13" hidden="1" customWidth="1"/>
    <col min="6418" max="6418" width="15.1796875" style="13" customWidth="1"/>
    <col min="6419" max="6656" width="9.1796875" style="13"/>
    <col min="6657" max="6657" width="11.54296875" style="13" customWidth="1"/>
    <col min="6658" max="6658" width="49.1796875" style="13" customWidth="1"/>
    <col min="6659" max="6661" width="17.7265625" style="13" customWidth="1"/>
    <col min="6662" max="6662" width="11.7265625" style="13" customWidth="1"/>
    <col min="6663" max="6663" width="15.54296875" style="13" customWidth="1"/>
    <col min="6664" max="6664" width="13.81640625" style="13" customWidth="1"/>
    <col min="6665" max="6670" width="15.1796875" style="13" customWidth="1"/>
    <col min="6671" max="6673" width="0" style="13" hidden="1" customWidth="1"/>
    <col min="6674" max="6674" width="15.1796875" style="13" customWidth="1"/>
    <col min="6675" max="6912" width="9.1796875" style="13"/>
    <col min="6913" max="6913" width="11.54296875" style="13" customWidth="1"/>
    <col min="6914" max="6914" width="49.1796875" style="13" customWidth="1"/>
    <col min="6915" max="6917" width="17.7265625" style="13" customWidth="1"/>
    <col min="6918" max="6918" width="11.7265625" style="13" customWidth="1"/>
    <col min="6919" max="6919" width="15.54296875" style="13" customWidth="1"/>
    <col min="6920" max="6920" width="13.81640625" style="13" customWidth="1"/>
    <col min="6921" max="6926" width="15.1796875" style="13" customWidth="1"/>
    <col min="6927" max="6929" width="0" style="13" hidden="1" customWidth="1"/>
    <col min="6930" max="6930" width="15.1796875" style="13" customWidth="1"/>
    <col min="6931" max="7168" width="9.1796875" style="13"/>
    <col min="7169" max="7169" width="11.54296875" style="13" customWidth="1"/>
    <col min="7170" max="7170" width="49.1796875" style="13" customWidth="1"/>
    <col min="7171" max="7173" width="17.7265625" style="13" customWidth="1"/>
    <col min="7174" max="7174" width="11.7265625" style="13" customWidth="1"/>
    <col min="7175" max="7175" width="15.54296875" style="13" customWidth="1"/>
    <col min="7176" max="7176" width="13.81640625" style="13" customWidth="1"/>
    <col min="7177" max="7182" width="15.1796875" style="13" customWidth="1"/>
    <col min="7183" max="7185" width="0" style="13" hidden="1" customWidth="1"/>
    <col min="7186" max="7186" width="15.1796875" style="13" customWidth="1"/>
    <col min="7187" max="7424" width="9.1796875" style="13"/>
    <col min="7425" max="7425" width="11.54296875" style="13" customWidth="1"/>
    <col min="7426" max="7426" width="49.1796875" style="13" customWidth="1"/>
    <col min="7427" max="7429" width="17.7265625" style="13" customWidth="1"/>
    <col min="7430" max="7430" width="11.7265625" style="13" customWidth="1"/>
    <col min="7431" max="7431" width="15.54296875" style="13" customWidth="1"/>
    <col min="7432" max="7432" width="13.81640625" style="13" customWidth="1"/>
    <col min="7433" max="7438" width="15.1796875" style="13" customWidth="1"/>
    <col min="7439" max="7441" width="0" style="13" hidden="1" customWidth="1"/>
    <col min="7442" max="7442" width="15.1796875" style="13" customWidth="1"/>
    <col min="7443" max="7680" width="9.1796875" style="13"/>
    <col min="7681" max="7681" width="11.54296875" style="13" customWidth="1"/>
    <col min="7682" max="7682" width="49.1796875" style="13" customWidth="1"/>
    <col min="7683" max="7685" width="17.7265625" style="13" customWidth="1"/>
    <col min="7686" max="7686" width="11.7265625" style="13" customWidth="1"/>
    <col min="7687" max="7687" width="15.54296875" style="13" customWidth="1"/>
    <col min="7688" max="7688" width="13.81640625" style="13" customWidth="1"/>
    <col min="7689" max="7694" width="15.1796875" style="13" customWidth="1"/>
    <col min="7695" max="7697" width="0" style="13" hidden="1" customWidth="1"/>
    <col min="7698" max="7698" width="15.1796875" style="13" customWidth="1"/>
    <col min="7699" max="7936" width="9.1796875" style="13"/>
    <col min="7937" max="7937" width="11.54296875" style="13" customWidth="1"/>
    <col min="7938" max="7938" width="49.1796875" style="13" customWidth="1"/>
    <col min="7939" max="7941" width="17.7265625" style="13" customWidth="1"/>
    <col min="7942" max="7942" width="11.7265625" style="13" customWidth="1"/>
    <col min="7943" max="7943" width="15.54296875" style="13" customWidth="1"/>
    <col min="7944" max="7944" width="13.81640625" style="13" customWidth="1"/>
    <col min="7945" max="7950" width="15.1796875" style="13" customWidth="1"/>
    <col min="7951" max="7953" width="0" style="13" hidden="1" customWidth="1"/>
    <col min="7954" max="7954" width="15.1796875" style="13" customWidth="1"/>
    <col min="7955" max="8192" width="9.1796875" style="13"/>
    <col min="8193" max="8193" width="11.54296875" style="13" customWidth="1"/>
    <col min="8194" max="8194" width="49.1796875" style="13" customWidth="1"/>
    <col min="8195" max="8197" width="17.7265625" style="13" customWidth="1"/>
    <col min="8198" max="8198" width="11.7265625" style="13" customWidth="1"/>
    <col min="8199" max="8199" width="15.54296875" style="13" customWidth="1"/>
    <col min="8200" max="8200" width="13.81640625" style="13" customWidth="1"/>
    <col min="8201" max="8206" width="15.1796875" style="13" customWidth="1"/>
    <col min="8207" max="8209" width="0" style="13" hidden="1" customWidth="1"/>
    <col min="8210" max="8210" width="15.1796875" style="13" customWidth="1"/>
    <col min="8211" max="8448" width="9.1796875" style="13"/>
    <col min="8449" max="8449" width="11.54296875" style="13" customWidth="1"/>
    <col min="8450" max="8450" width="49.1796875" style="13" customWidth="1"/>
    <col min="8451" max="8453" width="17.7265625" style="13" customWidth="1"/>
    <col min="8454" max="8454" width="11.7265625" style="13" customWidth="1"/>
    <col min="8455" max="8455" width="15.54296875" style="13" customWidth="1"/>
    <col min="8456" max="8456" width="13.81640625" style="13" customWidth="1"/>
    <col min="8457" max="8462" width="15.1796875" style="13" customWidth="1"/>
    <col min="8463" max="8465" width="0" style="13" hidden="1" customWidth="1"/>
    <col min="8466" max="8466" width="15.1796875" style="13" customWidth="1"/>
    <col min="8467" max="8704" width="9.1796875" style="13"/>
    <col min="8705" max="8705" width="11.54296875" style="13" customWidth="1"/>
    <col min="8706" max="8706" width="49.1796875" style="13" customWidth="1"/>
    <col min="8707" max="8709" width="17.7265625" style="13" customWidth="1"/>
    <col min="8710" max="8710" width="11.7265625" style="13" customWidth="1"/>
    <col min="8711" max="8711" width="15.54296875" style="13" customWidth="1"/>
    <col min="8712" max="8712" width="13.81640625" style="13" customWidth="1"/>
    <col min="8713" max="8718" width="15.1796875" style="13" customWidth="1"/>
    <col min="8719" max="8721" width="0" style="13" hidden="1" customWidth="1"/>
    <col min="8722" max="8722" width="15.1796875" style="13" customWidth="1"/>
    <col min="8723" max="8960" width="9.1796875" style="13"/>
    <col min="8961" max="8961" width="11.54296875" style="13" customWidth="1"/>
    <col min="8962" max="8962" width="49.1796875" style="13" customWidth="1"/>
    <col min="8963" max="8965" width="17.7265625" style="13" customWidth="1"/>
    <col min="8966" max="8966" width="11.7265625" style="13" customWidth="1"/>
    <col min="8967" max="8967" width="15.54296875" style="13" customWidth="1"/>
    <col min="8968" max="8968" width="13.81640625" style="13" customWidth="1"/>
    <col min="8969" max="8974" width="15.1796875" style="13" customWidth="1"/>
    <col min="8975" max="8977" width="0" style="13" hidden="1" customWidth="1"/>
    <col min="8978" max="8978" width="15.1796875" style="13" customWidth="1"/>
    <col min="8979" max="9216" width="9.1796875" style="13"/>
    <col min="9217" max="9217" width="11.54296875" style="13" customWidth="1"/>
    <col min="9218" max="9218" width="49.1796875" style="13" customWidth="1"/>
    <col min="9219" max="9221" width="17.7265625" style="13" customWidth="1"/>
    <col min="9222" max="9222" width="11.7265625" style="13" customWidth="1"/>
    <col min="9223" max="9223" width="15.54296875" style="13" customWidth="1"/>
    <col min="9224" max="9224" width="13.81640625" style="13" customWidth="1"/>
    <col min="9225" max="9230" width="15.1796875" style="13" customWidth="1"/>
    <col min="9231" max="9233" width="0" style="13" hidden="1" customWidth="1"/>
    <col min="9234" max="9234" width="15.1796875" style="13" customWidth="1"/>
    <col min="9235" max="9472" width="9.1796875" style="13"/>
    <col min="9473" max="9473" width="11.54296875" style="13" customWidth="1"/>
    <col min="9474" max="9474" width="49.1796875" style="13" customWidth="1"/>
    <col min="9475" max="9477" width="17.7265625" style="13" customWidth="1"/>
    <col min="9478" max="9478" width="11.7265625" style="13" customWidth="1"/>
    <col min="9479" max="9479" width="15.54296875" style="13" customWidth="1"/>
    <col min="9480" max="9480" width="13.81640625" style="13" customWidth="1"/>
    <col min="9481" max="9486" width="15.1796875" style="13" customWidth="1"/>
    <col min="9487" max="9489" width="0" style="13" hidden="1" customWidth="1"/>
    <col min="9490" max="9490" width="15.1796875" style="13" customWidth="1"/>
    <col min="9491" max="9728" width="9.1796875" style="13"/>
    <col min="9729" max="9729" width="11.54296875" style="13" customWidth="1"/>
    <col min="9730" max="9730" width="49.1796875" style="13" customWidth="1"/>
    <col min="9731" max="9733" width="17.7265625" style="13" customWidth="1"/>
    <col min="9734" max="9734" width="11.7265625" style="13" customWidth="1"/>
    <col min="9735" max="9735" width="15.54296875" style="13" customWidth="1"/>
    <col min="9736" max="9736" width="13.81640625" style="13" customWidth="1"/>
    <col min="9737" max="9742" width="15.1796875" style="13" customWidth="1"/>
    <col min="9743" max="9745" width="0" style="13" hidden="1" customWidth="1"/>
    <col min="9746" max="9746" width="15.1796875" style="13" customWidth="1"/>
    <col min="9747" max="9984" width="9.1796875" style="13"/>
    <col min="9985" max="9985" width="11.54296875" style="13" customWidth="1"/>
    <col min="9986" max="9986" width="49.1796875" style="13" customWidth="1"/>
    <col min="9987" max="9989" width="17.7265625" style="13" customWidth="1"/>
    <col min="9990" max="9990" width="11.7265625" style="13" customWidth="1"/>
    <col min="9991" max="9991" width="15.54296875" style="13" customWidth="1"/>
    <col min="9992" max="9992" width="13.81640625" style="13" customWidth="1"/>
    <col min="9993" max="9998" width="15.1796875" style="13" customWidth="1"/>
    <col min="9999" max="10001" width="0" style="13" hidden="1" customWidth="1"/>
    <col min="10002" max="10002" width="15.1796875" style="13" customWidth="1"/>
    <col min="10003" max="10240" width="9.1796875" style="13"/>
    <col min="10241" max="10241" width="11.54296875" style="13" customWidth="1"/>
    <col min="10242" max="10242" width="49.1796875" style="13" customWidth="1"/>
    <col min="10243" max="10245" width="17.7265625" style="13" customWidth="1"/>
    <col min="10246" max="10246" width="11.7265625" style="13" customWidth="1"/>
    <col min="10247" max="10247" width="15.54296875" style="13" customWidth="1"/>
    <col min="10248" max="10248" width="13.81640625" style="13" customWidth="1"/>
    <col min="10249" max="10254" width="15.1796875" style="13" customWidth="1"/>
    <col min="10255" max="10257" width="0" style="13" hidden="1" customWidth="1"/>
    <col min="10258" max="10258" width="15.1796875" style="13" customWidth="1"/>
    <col min="10259" max="10496" width="9.1796875" style="13"/>
    <col min="10497" max="10497" width="11.54296875" style="13" customWidth="1"/>
    <col min="10498" max="10498" width="49.1796875" style="13" customWidth="1"/>
    <col min="10499" max="10501" width="17.7265625" style="13" customWidth="1"/>
    <col min="10502" max="10502" width="11.7265625" style="13" customWidth="1"/>
    <col min="10503" max="10503" width="15.54296875" style="13" customWidth="1"/>
    <col min="10504" max="10504" width="13.81640625" style="13" customWidth="1"/>
    <col min="10505" max="10510" width="15.1796875" style="13" customWidth="1"/>
    <col min="10511" max="10513" width="0" style="13" hidden="1" customWidth="1"/>
    <col min="10514" max="10514" width="15.1796875" style="13" customWidth="1"/>
    <col min="10515" max="10752" width="9.1796875" style="13"/>
    <col min="10753" max="10753" width="11.54296875" style="13" customWidth="1"/>
    <col min="10754" max="10754" width="49.1796875" style="13" customWidth="1"/>
    <col min="10755" max="10757" width="17.7265625" style="13" customWidth="1"/>
    <col min="10758" max="10758" width="11.7265625" style="13" customWidth="1"/>
    <col min="10759" max="10759" width="15.54296875" style="13" customWidth="1"/>
    <col min="10760" max="10760" width="13.81640625" style="13" customWidth="1"/>
    <col min="10761" max="10766" width="15.1796875" style="13" customWidth="1"/>
    <col min="10767" max="10769" width="0" style="13" hidden="1" customWidth="1"/>
    <col min="10770" max="10770" width="15.1796875" style="13" customWidth="1"/>
    <col min="10771" max="11008" width="9.1796875" style="13"/>
    <col min="11009" max="11009" width="11.54296875" style="13" customWidth="1"/>
    <col min="11010" max="11010" width="49.1796875" style="13" customWidth="1"/>
    <col min="11011" max="11013" width="17.7265625" style="13" customWidth="1"/>
    <col min="11014" max="11014" width="11.7265625" style="13" customWidth="1"/>
    <col min="11015" max="11015" width="15.54296875" style="13" customWidth="1"/>
    <col min="11016" max="11016" width="13.81640625" style="13" customWidth="1"/>
    <col min="11017" max="11022" width="15.1796875" style="13" customWidth="1"/>
    <col min="11023" max="11025" width="0" style="13" hidden="1" customWidth="1"/>
    <col min="11026" max="11026" width="15.1796875" style="13" customWidth="1"/>
    <col min="11027" max="11264" width="9.1796875" style="13"/>
    <col min="11265" max="11265" width="11.54296875" style="13" customWidth="1"/>
    <col min="11266" max="11266" width="49.1796875" style="13" customWidth="1"/>
    <col min="11267" max="11269" width="17.7265625" style="13" customWidth="1"/>
    <col min="11270" max="11270" width="11.7265625" style="13" customWidth="1"/>
    <col min="11271" max="11271" width="15.54296875" style="13" customWidth="1"/>
    <col min="11272" max="11272" width="13.81640625" style="13" customWidth="1"/>
    <col min="11273" max="11278" width="15.1796875" style="13" customWidth="1"/>
    <col min="11279" max="11281" width="0" style="13" hidden="1" customWidth="1"/>
    <col min="11282" max="11282" width="15.1796875" style="13" customWidth="1"/>
    <col min="11283" max="11520" width="9.1796875" style="13"/>
    <col min="11521" max="11521" width="11.54296875" style="13" customWidth="1"/>
    <col min="11522" max="11522" width="49.1796875" style="13" customWidth="1"/>
    <col min="11523" max="11525" width="17.7265625" style="13" customWidth="1"/>
    <col min="11526" max="11526" width="11.7265625" style="13" customWidth="1"/>
    <col min="11527" max="11527" width="15.54296875" style="13" customWidth="1"/>
    <col min="11528" max="11528" width="13.81640625" style="13" customWidth="1"/>
    <col min="11529" max="11534" width="15.1796875" style="13" customWidth="1"/>
    <col min="11535" max="11537" width="0" style="13" hidden="1" customWidth="1"/>
    <col min="11538" max="11538" width="15.1796875" style="13" customWidth="1"/>
    <col min="11539" max="11776" width="9.1796875" style="13"/>
    <col min="11777" max="11777" width="11.54296875" style="13" customWidth="1"/>
    <col min="11778" max="11778" width="49.1796875" style="13" customWidth="1"/>
    <col min="11779" max="11781" width="17.7265625" style="13" customWidth="1"/>
    <col min="11782" max="11782" width="11.7265625" style="13" customWidth="1"/>
    <col min="11783" max="11783" width="15.54296875" style="13" customWidth="1"/>
    <col min="11784" max="11784" width="13.81640625" style="13" customWidth="1"/>
    <col min="11785" max="11790" width="15.1796875" style="13" customWidth="1"/>
    <col min="11791" max="11793" width="0" style="13" hidden="1" customWidth="1"/>
    <col min="11794" max="11794" width="15.1796875" style="13" customWidth="1"/>
    <col min="11795" max="12032" width="9.1796875" style="13"/>
    <col min="12033" max="12033" width="11.54296875" style="13" customWidth="1"/>
    <col min="12034" max="12034" width="49.1796875" style="13" customWidth="1"/>
    <col min="12035" max="12037" width="17.7265625" style="13" customWidth="1"/>
    <col min="12038" max="12038" width="11.7265625" style="13" customWidth="1"/>
    <col min="12039" max="12039" width="15.54296875" style="13" customWidth="1"/>
    <col min="12040" max="12040" width="13.81640625" style="13" customWidth="1"/>
    <col min="12041" max="12046" width="15.1796875" style="13" customWidth="1"/>
    <col min="12047" max="12049" width="0" style="13" hidden="1" customWidth="1"/>
    <col min="12050" max="12050" width="15.1796875" style="13" customWidth="1"/>
    <col min="12051" max="12288" width="9.1796875" style="13"/>
    <col min="12289" max="12289" width="11.54296875" style="13" customWidth="1"/>
    <col min="12290" max="12290" width="49.1796875" style="13" customWidth="1"/>
    <col min="12291" max="12293" width="17.7265625" style="13" customWidth="1"/>
    <col min="12294" max="12294" width="11.7265625" style="13" customWidth="1"/>
    <col min="12295" max="12295" width="15.54296875" style="13" customWidth="1"/>
    <col min="12296" max="12296" width="13.81640625" style="13" customWidth="1"/>
    <col min="12297" max="12302" width="15.1796875" style="13" customWidth="1"/>
    <col min="12303" max="12305" width="0" style="13" hidden="1" customWidth="1"/>
    <col min="12306" max="12306" width="15.1796875" style="13" customWidth="1"/>
    <col min="12307" max="12544" width="9.1796875" style="13"/>
    <col min="12545" max="12545" width="11.54296875" style="13" customWidth="1"/>
    <col min="12546" max="12546" width="49.1796875" style="13" customWidth="1"/>
    <col min="12547" max="12549" width="17.7265625" style="13" customWidth="1"/>
    <col min="12550" max="12550" width="11.7265625" style="13" customWidth="1"/>
    <col min="12551" max="12551" width="15.54296875" style="13" customWidth="1"/>
    <col min="12552" max="12552" width="13.81640625" style="13" customWidth="1"/>
    <col min="12553" max="12558" width="15.1796875" style="13" customWidth="1"/>
    <col min="12559" max="12561" width="0" style="13" hidden="1" customWidth="1"/>
    <col min="12562" max="12562" width="15.1796875" style="13" customWidth="1"/>
    <col min="12563" max="12800" width="9.1796875" style="13"/>
    <col min="12801" max="12801" width="11.54296875" style="13" customWidth="1"/>
    <col min="12802" max="12802" width="49.1796875" style="13" customWidth="1"/>
    <col min="12803" max="12805" width="17.7265625" style="13" customWidth="1"/>
    <col min="12806" max="12806" width="11.7265625" style="13" customWidth="1"/>
    <col min="12807" max="12807" width="15.54296875" style="13" customWidth="1"/>
    <col min="12808" max="12808" width="13.81640625" style="13" customWidth="1"/>
    <col min="12809" max="12814" width="15.1796875" style="13" customWidth="1"/>
    <col min="12815" max="12817" width="0" style="13" hidden="1" customWidth="1"/>
    <col min="12818" max="12818" width="15.1796875" style="13" customWidth="1"/>
    <col min="12819" max="13056" width="9.1796875" style="13"/>
    <col min="13057" max="13057" width="11.54296875" style="13" customWidth="1"/>
    <col min="13058" max="13058" width="49.1796875" style="13" customWidth="1"/>
    <col min="13059" max="13061" width="17.7265625" style="13" customWidth="1"/>
    <col min="13062" max="13062" width="11.7265625" style="13" customWidth="1"/>
    <col min="13063" max="13063" width="15.54296875" style="13" customWidth="1"/>
    <col min="13064" max="13064" width="13.81640625" style="13" customWidth="1"/>
    <col min="13065" max="13070" width="15.1796875" style="13" customWidth="1"/>
    <col min="13071" max="13073" width="0" style="13" hidden="1" customWidth="1"/>
    <col min="13074" max="13074" width="15.1796875" style="13" customWidth="1"/>
    <col min="13075" max="13312" width="9.1796875" style="13"/>
    <col min="13313" max="13313" width="11.54296875" style="13" customWidth="1"/>
    <col min="13314" max="13314" width="49.1796875" style="13" customWidth="1"/>
    <col min="13315" max="13317" width="17.7265625" style="13" customWidth="1"/>
    <col min="13318" max="13318" width="11.7265625" style="13" customWidth="1"/>
    <col min="13319" max="13319" width="15.54296875" style="13" customWidth="1"/>
    <col min="13320" max="13320" width="13.81640625" style="13" customWidth="1"/>
    <col min="13321" max="13326" width="15.1796875" style="13" customWidth="1"/>
    <col min="13327" max="13329" width="0" style="13" hidden="1" customWidth="1"/>
    <col min="13330" max="13330" width="15.1796875" style="13" customWidth="1"/>
    <col min="13331" max="13568" width="9.1796875" style="13"/>
    <col min="13569" max="13569" width="11.54296875" style="13" customWidth="1"/>
    <col min="13570" max="13570" width="49.1796875" style="13" customWidth="1"/>
    <col min="13571" max="13573" width="17.7265625" style="13" customWidth="1"/>
    <col min="13574" max="13574" width="11.7265625" style="13" customWidth="1"/>
    <col min="13575" max="13575" width="15.54296875" style="13" customWidth="1"/>
    <col min="13576" max="13576" width="13.81640625" style="13" customWidth="1"/>
    <col min="13577" max="13582" width="15.1796875" style="13" customWidth="1"/>
    <col min="13583" max="13585" width="0" style="13" hidden="1" customWidth="1"/>
    <col min="13586" max="13586" width="15.1796875" style="13" customWidth="1"/>
    <col min="13587" max="13824" width="9.1796875" style="13"/>
    <col min="13825" max="13825" width="11.54296875" style="13" customWidth="1"/>
    <col min="13826" max="13826" width="49.1796875" style="13" customWidth="1"/>
    <col min="13827" max="13829" width="17.7265625" style="13" customWidth="1"/>
    <col min="13830" max="13830" width="11.7265625" style="13" customWidth="1"/>
    <col min="13831" max="13831" width="15.54296875" style="13" customWidth="1"/>
    <col min="13832" max="13832" width="13.81640625" style="13" customWidth="1"/>
    <col min="13833" max="13838" width="15.1796875" style="13" customWidth="1"/>
    <col min="13839" max="13841" width="0" style="13" hidden="1" customWidth="1"/>
    <col min="13842" max="13842" width="15.1796875" style="13" customWidth="1"/>
    <col min="13843" max="14080" width="9.1796875" style="13"/>
    <col min="14081" max="14081" width="11.54296875" style="13" customWidth="1"/>
    <col min="14082" max="14082" width="49.1796875" style="13" customWidth="1"/>
    <col min="14083" max="14085" width="17.7265625" style="13" customWidth="1"/>
    <col min="14086" max="14086" width="11.7265625" style="13" customWidth="1"/>
    <col min="14087" max="14087" width="15.54296875" style="13" customWidth="1"/>
    <col min="14088" max="14088" width="13.81640625" style="13" customWidth="1"/>
    <col min="14089" max="14094" width="15.1796875" style="13" customWidth="1"/>
    <col min="14095" max="14097" width="0" style="13" hidden="1" customWidth="1"/>
    <col min="14098" max="14098" width="15.1796875" style="13" customWidth="1"/>
    <col min="14099" max="14336" width="9.1796875" style="13"/>
    <col min="14337" max="14337" width="11.54296875" style="13" customWidth="1"/>
    <col min="14338" max="14338" width="49.1796875" style="13" customWidth="1"/>
    <col min="14339" max="14341" width="17.7265625" style="13" customWidth="1"/>
    <col min="14342" max="14342" width="11.7265625" style="13" customWidth="1"/>
    <col min="14343" max="14343" width="15.54296875" style="13" customWidth="1"/>
    <col min="14344" max="14344" width="13.81640625" style="13" customWidth="1"/>
    <col min="14345" max="14350" width="15.1796875" style="13" customWidth="1"/>
    <col min="14351" max="14353" width="0" style="13" hidden="1" customWidth="1"/>
    <col min="14354" max="14354" width="15.1796875" style="13" customWidth="1"/>
    <col min="14355" max="14592" width="9.1796875" style="13"/>
    <col min="14593" max="14593" width="11.54296875" style="13" customWidth="1"/>
    <col min="14594" max="14594" width="49.1796875" style="13" customWidth="1"/>
    <col min="14595" max="14597" width="17.7265625" style="13" customWidth="1"/>
    <col min="14598" max="14598" width="11.7265625" style="13" customWidth="1"/>
    <col min="14599" max="14599" width="15.54296875" style="13" customWidth="1"/>
    <col min="14600" max="14600" width="13.81640625" style="13" customWidth="1"/>
    <col min="14601" max="14606" width="15.1796875" style="13" customWidth="1"/>
    <col min="14607" max="14609" width="0" style="13" hidden="1" customWidth="1"/>
    <col min="14610" max="14610" width="15.1796875" style="13" customWidth="1"/>
    <col min="14611" max="14848" width="9.1796875" style="13"/>
    <col min="14849" max="14849" width="11.54296875" style="13" customWidth="1"/>
    <col min="14850" max="14850" width="49.1796875" style="13" customWidth="1"/>
    <col min="14851" max="14853" width="17.7265625" style="13" customWidth="1"/>
    <col min="14854" max="14854" width="11.7265625" style="13" customWidth="1"/>
    <col min="14855" max="14855" width="15.54296875" style="13" customWidth="1"/>
    <col min="14856" max="14856" width="13.81640625" style="13" customWidth="1"/>
    <col min="14857" max="14862" width="15.1796875" style="13" customWidth="1"/>
    <col min="14863" max="14865" width="0" style="13" hidden="1" customWidth="1"/>
    <col min="14866" max="14866" width="15.1796875" style="13" customWidth="1"/>
    <col min="14867" max="15104" width="9.1796875" style="13"/>
    <col min="15105" max="15105" width="11.54296875" style="13" customWidth="1"/>
    <col min="15106" max="15106" width="49.1796875" style="13" customWidth="1"/>
    <col min="15107" max="15109" width="17.7265625" style="13" customWidth="1"/>
    <col min="15110" max="15110" width="11.7265625" style="13" customWidth="1"/>
    <col min="15111" max="15111" width="15.54296875" style="13" customWidth="1"/>
    <col min="15112" max="15112" width="13.81640625" style="13" customWidth="1"/>
    <col min="15113" max="15118" width="15.1796875" style="13" customWidth="1"/>
    <col min="15119" max="15121" width="0" style="13" hidden="1" customWidth="1"/>
    <col min="15122" max="15122" width="15.1796875" style="13" customWidth="1"/>
    <col min="15123" max="15360" width="9.1796875" style="13"/>
    <col min="15361" max="15361" width="11.54296875" style="13" customWidth="1"/>
    <col min="15362" max="15362" width="49.1796875" style="13" customWidth="1"/>
    <col min="15363" max="15365" width="17.7265625" style="13" customWidth="1"/>
    <col min="15366" max="15366" width="11.7265625" style="13" customWidth="1"/>
    <col min="15367" max="15367" width="15.54296875" style="13" customWidth="1"/>
    <col min="15368" max="15368" width="13.81640625" style="13" customWidth="1"/>
    <col min="15369" max="15374" width="15.1796875" style="13" customWidth="1"/>
    <col min="15375" max="15377" width="0" style="13" hidden="1" customWidth="1"/>
    <col min="15378" max="15378" width="15.1796875" style="13" customWidth="1"/>
    <col min="15379" max="15616" width="9.1796875" style="13"/>
    <col min="15617" max="15617" width="11.54296875" style="13" customWidth="1"/>
    <col min="15618" max="15618" width="49.1796875" style="13" customWidth="1"/>
    <col min="15619" max="15621" width="17.7265625" style="13" customWidth="1"/>
    <col min="15622" max="15622" width="11.7265625" style="13" customWidth="1"/>
    <col min="15623" max="15623" width="15.54296875" style="13" customWidth="1"/>
    <col min="15624" max="15624" width="13.81640625" style="13" customWidth="1"/>
    <col min="15625" max="15630" width="15.1796875" style="13" customWidth="1"/>
    <col min="15631" max="15633" width="0" style="13" hidden="1" customWidth="1"/>
    <col min="15634" max="15634" width="15.1796875" style="13" customWidth="1"/>
    <col min="15635" max="15872" width="9.1796875" style="13"/>
    <col min="15873" max="15873" width="11.54296875" style="13" customWidth="1"/>
    <col min="15874" max="15874" width="49.1796875" style="13" customWidth="1"/>
    <col min="15875" max="15877" width="17.7265625" style="13" customWidth="1"/>
    <col min="15878" max="15878" width="11.7265625" style="13" customWidth="1"/>
    <col min="15879" max="15879" width="15.54296875" style="13" customWidth="1"/>
    <col min="15880" max="15880" width="13.81640625" style="13" customWidth="1"/>
    <col min="15881" max="15886" width="15.1796875" style="13" customWidth="1"/>
    <col min="15887" max="15889" width="0" style="13" hidden="1" customWidth="1"/>
    <col min="15890" max="15890" width="15.1796875" style="13" customWidth="1"/>
    <col min="15891" max="16128" width="9.1796875" style="13"/>
    <col min="16129" max="16129" width="11.54296875" style="13" customWidth="1"/>
    <col min="16130" max="16130" width="49.1796875" style="13" customWidth="1"/>
    <col min="16131" max="16133" width="17.7265625" style="13" customWidth="1"/>
    <col min="16134" max="16134" width="11.7265625" style="13" customWidth="1"/>
    <col min="16135" max="16135" width="15.54296875" style="13" customWidth="1"/>
    <col min="16136" max="16136" width="13.81640625" style="13" customWidth="1"/>
    <col min="16137" max="16142" width="15.1796875" style="13" customWidth="1"/>
    <col min="16143" max="16145" width="0" style="13" hidden="1" customWidth="1"/>
    <col min="16146" max="16146" width="15.1796875" style="13" customWidth="1"/>
    <col min="16147" max="16384" width="9.1796875" style="13"/>
  </cols>
  <sheetData>
    <row r="1" spans="1:42" ht="32.25" customHeight="1" x14ac:dyDescent="0.3">
      <c r="A1" s="461" t="s">
        <v>230</v>
      </c>
      <c r="B1" s="461"/>
      <c r="C1" s="461"/>
      <c r="D1" s="461"/>
      <c r="E1" s="461"/>
      <c r="F1" s="461"/>
      <c r="G1" s="461"/>
      <c r="H1" s="12"/>
      <c r="I1" s="12"/>
    </row>
    <row r="2" spans="1:42" ht="20" x14ac:dyDescent="0.3">
      <c r="A2" s="462" t="s">
        <v>258</v>
      </c>
      <c r="B2" s="462"/>
      <c r="C2" s="462"/>
      <c r="D2" s="462"/>
      <c r="E2" s="462"/>
      <c r="F2" s="462"/>
      <c r="G2" s="462"/>
      <c r="H2" s="12"/>
      <c r="I2" s="12"/>
    </row>
    <row r="4" spans="1:42" ht="20" x14ac:dyDescent="0.3">
      <c r="A4" s="463" t="s">
        <v>75</v>
      </c>
      <c r="B4" s="463"/>
      <c r="C4" s="463"/>
      <c r="D4" s="463"/>
      <c r="E4" s="463"/>
      <c r="F4" s="463"/>
      <c r="G4" s="463"/>
    </row>
    <row r="5" spans="1:42" s="15" customFormat="1" x14ac:dyDescent="0.3">
      <c r="A5" s="14"/>
      <c r="D5" s="16"/>
      <c r="E5" s="16"/>
      <c r="F5" s="16"/>
    </row>
    <row r="6" spans="1:42" ht="15.75" customHeight="1" x14ac:dyDescent="0.3">
      <c r="A6" s="477" t="s">
        <v>10</v>
      </c>
      <c r="B6" s="478"/>
      <c r="C6" s="464" t="s">
        <v>255</v>
      </c>
      <c r="D6" s="466" t="s">
        <v>271</v>
      </c>
      <c r="E6" s="466" t="s">
        <v>256</v>
      </c>
      <c r="F6" s="466" t="s">
        <v>48</v>
      </c>
      <c r="G6" s="466" t="s">
        <v>48</v>
      </c>
    </row>
    <row r="7" spans="1:42" ht="38.25" customHeight="1" x14ac:dyDescent="0.3">
      <c r="A7" s="479"/>
      <c r="B7" s="480"/>
      <c r="C7" s="465"/>
      <c r="D7" s="467"/>
      <c r="E7" s="467"/>
      <c r="F7" s="467"/>
      <c r="G7" s="467"/>
    </row>
    <row r="8" spans="1:42" s="19" customFormat="1" ht="11.5" x14ac:dyDescent="0.25">
      <c r="A8" s="472">
        <v>1</v>
      </c>
      <c r="B8" s="472"/>
      <c r="C8" s="17">
        <v>2</v>
      </c>
      <c r="D8" s="18">
        <v>3</v>
      </c>
      <c r="E8" s="18">
        <v>4</v>
      </c>
      <c r="F8" s="18" t="s">
        <v>71</v>
      </c>
      <c r="G8" s="18" t="s">
        <v>70</v>
      </c>
    </row>
    <row r="9" spans="1:42" s="19" customFormat="1" ht="17.5" x14ac:dyDescent="0.25">
      <c r="A9" s="474" t="s">
        <v>108</v>
      </c>
      <c r="B9" s="474"/>
      <c r="C9" s="33">
        <f>C10+C13+C15+C18+C24</f>
        <v>1506483.9200000002</v>
      </c>
      <c r="D9" s="33">
        <f>D10+D13+D15+D18+D24</f>
        <v>3069644.6300000004</v>
      </c>
      <c r="E9" s="33">
        <f>E10+E13+E15+E18+E24</f>
        <v>1543679.19</v>
      </c>
      <c r="F9" s="33">
        <f t="shared" ref="F9:F18" si="0">E9/C9*100</f>
        <v>102.46901208212032</v>
      </c>
      <c r="G9" s="61">
        <f>E9/D9*100</f>
        <v>50.288530956106136</v>
      </c>
    </row>
    <row r="10" spans="1:42" s="19" customFormat="1" ht="20.25" customHeight="1" x14ac:dyDescent="0.25">
      <c r="A10" s="124" t="s">
        <v>168</v>
      </c>
      <c r="B10" s="125" t="s">
        <v>169</v>
      </c>
      <c r="C10" s="126">
        <f>SUM(C11:C12)</f>
        <v>7033.34</v>
      </c>
      <c r="D10" s="126">
        <f t="shared" ref="D10:E10" si="1">SUM(D11:D12)</f>
        <v>12687.86</v>
      </c>
      <c r="E10" s="126">
        <f t="shared" si="1"/>
        <v>7373.57</v>
      </c>
      <c r="F10" s="127">
        <f t="shared" si="0"/>
        <v>104.83738877972625</v>
      </c>
      <c r="G10" s="128">
        <f>E10/D10*100</f>
        <v>58.115158899924801</v>
      </c>
    </row>
    <row r="11" spans="1:42" s="19" customFormat="1" ht="28.5" customHeight="1" x14ac:dyDescent="0.25">
      <c r="A11" s="123" t="s">
        <v>170</v>
      </c>
      <c r="B11" s="129" t="s">
        <v>171</v>
      </c>
      <c r="C11" s="136">
        <v>7033.34</v>
      </c>
      <c r="D11" s="136">
        <v>12687.86</v>
      </c>
      <c r="E11" s="136">
        <v>7373.57</v>
      </c>
      <c r="F11" s="27">
        <f t="shared" si="0"/>
        <v>104.83738877972625</v>
      </c>
      <c r="G11" s="119">
        <f t="shared" ref="G11:G25" si="2">E11/D11*100</f>
        <v>58.115158899924801</v>
      </c>
      <c r="H11" s="47"/>
      <c r="I11" s="47"/>
      <c r="J11" s="47"/>
      <c r="K11" s="47"/>
      <c r="L11" s="47"/>
    </row>
    <row r="12" spans="1:42" s="19" customFormat="1" ht="28.5" customHeight="1" x14ac:dyDescent="0.25">
      <c r="A12" s="123" t="s">
        <v>275</v>
      </c>
      <c r="B12" s="129" t="s">
        <v>266</v>
      </c>
      <c r="C12" s="136">
        <v>0</v>
      </c>
      <c r="D12" s="136">
        <v>0</v>
      </c>
      <c r="E12" s="136">
        <v>0</v>
      </c>
      <c r="F12" s="27"/>
      <c r="G12" s="119"/>
      <c r="H12" s="47"/>
      <c r="I12" s="47"/>
      <c r="J12" s="47"/>
      <c r="K12" s="47"/>
      <c r="L12" s="47"/>
    </row>
    <row r="13" spans="1:42" ht="27" customHeight="1" x14ac:dyDescent="0.3">
      <c r="A13" s="130" t="s">
        <v>172</v>
      </c>
      <c r="B13" s="131" t="s">
        <v>173</v>
      </c>
      <c r="C13" s="72">
        <f>C14</f>
        <v>371.6</v>
      </c>
      <c r="D13" s="72">
        <f t="shared" ref="D13:E13" si="3">D14</f>
        <v>6500.7</v>
      </c>
      <c r="E13" s="72">
        <f t="shared" si="3"/>
        <v>4842.91</v>
      </c>
      <c r="F13" s="72">
        <f t="shared" si="0"/>
        <v>1303.2588805166845</v>
      </c>
      <c r="G13" s="132">
        <f>E13/D13*100</f>
        <v>74.498284800098446</v>
      </c>
    </row>
    <row r="14" spans="1:42" ht="27" customHeight="1" x14ac:dyDescent="0.3">
      <c r="A14" s="122" t="s">
        <v>174</v>
      </c>
      <c r="B14" s="120" t="s">
        <v>175</v>
      </c>
      <c r="C14" s="50">
        <v>371.6</v>
      </c>
      <c r="D14" s="21">
        <v>6500.7</v>
      </c>
      <c r="E14" s="50">
        <v>4842.91</v>
      </c>
      <c r="F14" s="54">
        <f t="shared" si="0"/>
        <v>1303.2588805166845</v>
      </c>
      <c r="G14" s="116">
        <f>E14/D14*100</f>
        <v>74.498284800098446</v>
      </c>
    </row>
    <row r="15" spans="1:42" s="24" customFormat="1" ht="28.5" customHeight="1" x14ac:dyDescent="0.3">
      <c r="A15" s="130" t="s">
        <v>176</v>
      </c>
      <c r="B15" s="143" t="s">
        <v>177</v>
      </c>
      <c r="C15" s="71">
        <f>SUM(C16,C17)</f>
        <v>158556.06</v>
      </c>
      <c r="D15" s="71">
        <f t="shared" ref="D15:E15" si="4">SUM(D16,D17)</f>
        <v>278730</v>
      </c>
      <c r="E15" s="71">
        <f t="shared" si="4"/>
        <v>144331.16</v>
      </c>
      <c r="F15" s="72">
        <f t="shared" si="0"/>
        <v>91.028472831628136</v>
      </c>
      <c r="G15" s="132">
        <f t="shared" si="2"/>
        <v>51.781709898468051</v>
      </c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23"/>
      <c r="AL15" s="23"/>
      <c r="AM15" s="23"/>
      <c r="AN15" s="23"/>
      <c r="AO15" s="23"/>
      <c r="AP15" s="23"/>
    </row>
    <row r="16" spans="1:42" s="24" customFormat="1" ht="21" customHeight="1" x14ac:dyDescent="0.3">
      <c r="A16" s="123" t="s">
        <v>178</v>
      </c>
      <c r="B16" s="120" t="s">
        <v>179</v>
      </c>
      <c r="C16" s="25">
        <v>107192.68</v>
      </c>
      <c r="D16" s="25">
        <v>174130</v>
      </c>
      <c r="E16" s="25">
        <v>92503</v>
      </c>
      <c r="F16" s="27">
        <f>E16/C16*100</f>
        <v>86.296004540608564</v>
      </c>
      <c r="G16" s="118">
        <f>E16/D16*100</f>
        <v>53.122954114741859</v>
      </c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23"/>
      <c r="AL16" s="23"/>
      <c r="AM16" s="23"/>
      <c r="AN16" s="23"/>
      <c r="AO16" s="23"/>
      <c r="AP16" s="23"/>
    </row>
    <row r="17" spans="1:42" s="24" customFormat="1" ht="21" customHeight="1" x14ac:dyDescent="0.3">
      <c r="A17" s="123" t="s">
        <v>189</v>
      </c>
      <c r="B17" s="120" t="s">
        <v>190</v>
      </c>
      <c r="C17" s="25">
        <v>51363.38</v>
      </c>
      <c r="D17" s="25">
        <v>104600</v>
      </c>
      <c r="E17" s="25">
        <v>51828.160000000003</v>
      </c>
      <c r="F17" s="27">
        <f>E17/C17*100</f>
        <v>100.90488593235104</v>
      </c>
      <c r="G17" s="118">
        <f>E17/D17*100</f>
        <v>49.548910133843215</v>
      </c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23"/>
      <c r="AL17" s="23"/>
      <c r="AM17" s="23"/>
      <c r="AN17" s="23"/>
      <c r="AO17" s="23"/>
      <c r="AP17" s="23"/>
    </row>
    <row r="18" spans="1:42" ht="27.75" customHeight="1" x14ac:dyDescent="0.3">
      <c r="A18" s="130" t="s">
        <v>180</v>
      </c>
      <c r="B18" s="131" t="s">
        <v>181</v>
      </c>
      <c r="C18" s="72">
        <f>SUM(C19:C23)</f>
        <v>1340522.9200000002</v>
      </c>
      <c r="D18" s="72">
        <f>SUM(D19:D23)</f>
        <v>2771296.0700000003</v>
      </c>
      <c r="E18" s="72">
        <f>SUM(E19:E23)</f>
        <v>1385826.55</v>
      </c>
      <c r="F18" s="72">
        <f t="shared" si="0"/>
        <v>103.37954907925035</v>
      </c>
      <c r="G18" s="132">
        <f>E18/D18*100</f>
        <v>50.006441570856765</v>
      </c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23"/>
      <c r="AL18" s="23"/>
      <c r="AM18" s="23"/>
      <c r="AN18" s="23"/>
      <c r="AO18" s="23"/>
      <c r="AP18" s="23"/>
    </row>
    <row r="19" spans="1:42" ht="23.25" customHeight="1" x14ac:dyDescent="0.3">
      <c r="A19" s="123" t="s">
        <v>183</v>
      </c>
      <c r="B19" s="120" t="s">
        <v>184</v>
      </c>
      <c r="C19" s="133">
        <v>1184.3699999999999</v>
      </c>
      <c r="D19" s="133">
        <v>0</v>
      </c>
      <c r="E19" s="133">
        <v>0</v>
      </c>
      <c r="F19" s="27">
        <f>E19/C19*100</f>
        <v>0</v>
      </c>
      <c r="G19" s="119" t="e">
        <f>E19/D19*100</f>
        <v>#DIV/0!</v>
      </c>
      <c r="H19" s="47"/>
      <c r="I19" s="47"/>
      <c r="J19" s="47"/>
      <c r="K19" s="47"/>
      <c r="L19" s="47"/>
      <c r="M19" s="47"/>
      <c r="N19" s="47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3"/>
      <c r="AL19" s="23"/>
      <c r="AM19" s="23"/>
      <c r="AN19" s="23"/>
      <c r="AO19" s="23"/>
      <c r="AP19" s="23"/>
    </row>
    <row r="20" spans="1:42" ht="23.25" customHeight="1" x14ac:dyDescent="0.3">
      <c r="A20" s="123" t="s">
        <v>276</v>
      </c>
      <c r="B20" s="120" t="s">
        <v>267</v>
      </c>
      <c r="C20" s="133">
        <v>0</v>
      </c>
      <c r="D20" s="133">
        <v>2727797.14</v>
      </c>
      <c r="E20" s="133">
        <v>1371772.2</v>
      </c>
      <c r="F20" s="27"/>
      <c r="G20" s="119"/>
      <c r="H20" s="47"/>
      <c r="I20" s="47"/>
      <c r="J20" s="47"/>
      <c r="K20" s="47"/>
      <c r="L20" s="47"/>
      <c r="M20" s="47"/>
      <c r="N20" s="47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3"/>
      <c r="AL20" s="23"/>
      <c r="AM20" s="23"/>
      <c r="AN20" s="23"/>
      <c r="AO20" s="23"/>
      <c r="AP20" s="23"/>
    </row>
    <row r="21" spans="1:42" ht="22" customHeight="1" x14ac:dyDescent="0.3">
      <c r="A21" s="123" t="s">
        <v>182</v>
      </c>
      <c r="B21" s="121" t="s">
        <v>268</v>
      </c>
      <c r="C21" s="133">
        <v>1335467.95</v>
      </c>
      <c r="D21" s="25">
        <v>40955</v>
      </c>
      <c r="E21" s="133">
        <v>11951.8</v>
      </c>
      <c r="F21" s="27">
        <f t="shared" ref="F21:F22" si="5">E21/C21*100</f>
        <v>0.89495221506438993</v>
      </c>
      <c r="G21" s="119">
        <f t="shared" ref="G21:G23" si="6">E21/D21*100</f>
        <v>29.182761567574168</v>
      </c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23"/>
      <c r="AL21" s="23"/>
      <c r="AM21" s="23"/>
      <c r="AN21" s="23"/>
      <c r="AO21" s="23"/>
      <c r="AP21" s="23"/>
    </row>
    <row r="22" spans="1:42" ht="23.25" customHeight="1" x14ac:dyDescent="0.3">
      <c r="A22" s="123" t="s">
        <v>277</v>
      </c>
      <c r="B22" s="121" t="s">
        <v>278</v>
      </c>
      <c r="C22" s="133">
        <v>0</v>
      </c>
      <c r="D22" s="25">
        <v>2543.9299999999998</v>
      </c>
      <c r="E22" s="133">
        <v>2102.5500000000002</v>
      </c>
      <c r="F22" s="27" t="e">
        <f t="shared" si="5"/>
        <v>#DIV/0!</v>
      </c>
      <c r="G22" s="119">
        <f t="shared" si="6"/>
        <v>82.649679826095863</v>
      </c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23"/>
      <c r="AL22" s="23"/>
      <c r="AM22" s="23"/>
      <c r="AN22" s="23"/>
      <c r="AO22" s="23"/>
      <c r="AP22" s="23"/>
    </row>
    <row r="23" spans="1:42" s="24" customFormat="1" ht="18" customHeight="1" x14ac:dyDescent="0.3">
      <c r="A23" s="123" t="s">
        <v>228</v>
      </c>
      <c r="B23" s="121" t="s">
        <v>229</v>
      </c>
      <c r="C23" s="25">
        <v>3870.6</v>
      </c>
      <c r="D23" s="25">
        <v>0</v>
      </c>
      <c r="E23" s="25">
        <v>0</v>
      </c>
      <c r="F23" s="27" t="s">
        <v>202</v>
      </c>
      <c r="G23" s="119" t="e">
        <f t="shared" si="6"/>
        <v>#DIV/0!</v>
      </c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23"/>
      <c r="AL23" s="23"/>
      <c r="AM23" s="23"/>
      <c r="AN23" s="23"/>
      <c r="AO23" s="23"/>
      <c r="AP23" s="23"/>
    </row>
    <row r="24" spans="1:42" ht="18" customHeight="1" x14ac:dyDescent="0.3">
      <c r="A24" s="130" t="s">
        <v>185</v>
      </c>
      <c r="B24" s="143" t="s">
        <v>186</v>
      </c>
      <c r="C24" s="72">
        <f>C25</f>
        <v>0</v>
      </c>
      <c r="D24" s="72">
        <f t="shared" ref="D24:E24" si="7">D25</f>
        <v>430</v>
      </c>
      <c r="E24" s="72">
        <f t="shared" si="7"/>
        <v>1305</v>
      </c>
      <c r="F24" s="72" t="s">
        <v>202</v>
      </c>
      <c r="G24" s="132">
        <f t="shared" si="2"/>
        <v>303.48837209302326</v>
      </c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23"/>
      <c r="AL24" s="23"/>
      <c r="AM24" s="23"/>
      <c r="AN24" s="23"/>
      <c r="AO24" s="23"/>
      <c r="AP24" s="23"/>
    </row>
    <row r="25" spans="1:42" s="24" customFormat="1" ht="26.25" customHeight="1" x14ac:dyDescent="0.3">
      <c r="A25" s="137" t="s">
        <v>187</v>
      </c>
      <c r="B25" s="138" t="s">
        <v>188</v>
      </c>
      <c r="C25" s="139">
        <v>0</v>
      </c>
      <c r="D25" s="139">
        <v>430</v>
      </c>
      <c r="E25" s="139">
        <v>1305</v>
      </c>
      <c r="F25" s="140" t="s">
        <v>202</v>
      </c>
      <c r="G25" s="141">
        <f t="shared" si="2"/>
        <v>303.48837209302326</v>
      </c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23"/>
      <c r="AL25" s="23"/>
      <c r="AM25" s="23"/>
      <c r="AN25" s="23"/>
      <c r="AO25" s="23"/>
      <c r="AP25" s="23"/>
    </row>
    <row r="26" spans="1:42" x14ac:dyDescent="0.3">
      <c r="A26" s="29"/>
      <c r="B26" s="30"/>
      <c r="C26" s="31"/>
      <c r="D26" s="32"/>
      <c r="E26" s="32"/>
      <c r="F26" s="134"/>
      <c r="G26" s="135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23"/>
      <c r="AL26" s="23"/>
      <c r="AM26" s="23"/>
      <c r="AN26" s="23"/>
      <c r="AO26" s="23"/>
      <c r="AP26" s="23"/>
    </row>
    <row r="27" spans="1:42" ht="14.5" customHeight="1" x14ac:dyDescent="0.3"/>
    <row r="28" spans="1:42" s="35" customFormat="1" ht="28.9" customHeight="1" x14ac:dyDescent="0.3">
      <c r="A28" s="473" t="s">
        <v>17</v>
      </c>
      <c r="B28" s="473"/>
      <c r="C28" s="473"/>
      <c r="D28" s="473"/>
      <c r="E28" s="473"/>
      <c r="F28" s="473"/>
      <c r="G28" s="47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</row>
    <row r="29" spans="1:42" s="35" customFormat="1" ht="15" customHeight="1" x14ac:dyDescent="0.3">
      <c r="A29" s="477" t="s">
        <v>10</v>
      </c>
      <c r="B29" s="478"/>
      <c r="C29" s="464" t="s">
        <v>255</v>
      </c>
      <c r="D29" s="466" t="s">
        <v>271</v>
      </c>
      <c r="E29" s="466" t="s">
        <v>256</v>
      </c>
      <c r="F29" s="466" t="s">
        <v>48</v>
      </c>
      <c r="G29" s="466" t="s">
        <v>48</v>
      </c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</row>
    <row r="30" spans="1:42" s="35" customFormat="1" ht="44.25" customHeight="1" x14ac:dyDescent="0.3">
      <c r="A30" s="479"/>
      <c r="B30" s="480"/>
      <c r="C30" s="465"/>
      <c r="D30" s="467"/>
      <c r="E30" s="467"/>
      <c r="F30" s="467"/>
      <c r="G30" s="467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</row>
    <row r="31" spans="1:42" s="35" customFormat="1" ht="15" customHeight="1" x14ac:dyDescent="0.3">
      <c r="A31" s="472">
        <v>1</v>
      </c>
      <c r="B31" s="472"/>
      <c r="C31" s="17">
        <v>2</v>
      </c>
      <c r="D31" s="18">
        <v>3</v>
      </c>
      <c r="E31" s="18">
        <v>4</v>
      </c>
      <c r="F31" s="18" t="s">
        <v>71</v>
      </c>
      <c r="G31" s="18" t="s">
        <v>70</v>
      </c>
      <c r="H31" s="19"/>
      <c r="I31" s="36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</row>
    <row r="32" spans="1:42" s="35" customFormat="1" ht="28.5" customHeight="1" x14ac:dyDescent="0.3">
      <c r="A32" s="481" t="s">
        <v>109</v>
      </c>
      <c r="B32" s="482"/>
      <c r="C32" s="142">
        <f>C33+C36+C38+C42+C48</f>
        <v>1721875.3800000004</v>
      </c>
      <c r="D32" s="142">
        <f>D33+D36+D38+D42+D48</f>
        <v>3074644.6300000004</v>
      </c>
      <c r="E32" s="142">
        <f>E33+E36+E38+E42+E48</f>
        <v>1553299.96</v>
      </c>
      <c r="F32" s="346">
        <f t="shared" ref="F32:F49" si="8">E32/C32*100</f>
        <v>90.209778131562558</v>
      </c>
      <c r="G32" s="347">
        <f t="shared" ref="G32:G49" si="9">E32/D32*100</f>
        <v>50.519658266978318</v>
      </c>
      <c r="H32" s="19"/>
      <c r="I32" s="36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</row>
    <row r="33" spans="1:36" s="41" customFormat="1" ht="30" customHeight="1" x14ac:dyDescent="0.3">
      <c r="A33" s="144" t="s">
        <v>168</v>
      </c>
      <c r="B33" s="144" t="s">
        <v>169</v>
      </c>
      <c r="C33" s="145">
        <f>C34</f>
        <v>11978.34</v>
      </c>
      <c r="D33" s="145">
        <f>D34+D35</f>
        <v>12687.86</v>
      </c>
      <c r="E33" s="145">
        <f>E34+E35</f>
        <v>7187.86</v>
      </c>
      <c r="F33" s="145">
        <f t="shared" si="8"/>
        <v>60.007146232282608</v>
      </c>
      <c r="G33" s="348">
        <f t="shared" si="9"/>
        <v>56.651476293086453</v>
      </c>
      <c r="H33" s="13"/>
      <c r="I33" s="40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</row>
    <row r="34" spans="1:36" s="41" customFormat="1" ht="18.75" customHeight="1" x14ac:dyDescent="0.3">
      <c r="A34" s="146" t="s">
        <v>170</v>
      </c>
      <c r="B34" s="147" t="s">
        <v>171</v>
      </c>
      <c r="C34" s="148">
        <v>11978.34</v>
      </c>
      <c r="D34" s="148">
        <v>12687.86</v>
      </c>
      <c r="E34" s="148">
        <v>7187.86</v>
      </c>
      <c r="F34" s="339">
        <f t="shared" si="8"/>
        <v>60.007146232282608</v>
      </c>
      <c r="G34" s="340">
        <f t="shared" si="9"/>
        <v>56.651476293086453</v>
      </c>
      <c r="H34" s="45"/>
      <c r="I34" s="40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</row>
    <row r="35" spans="1:36" s="41" customFormat="1" ht="24.75" customHeight="1" x14ac:dyDescent="0.3">
      <c r="A35" s="149" t="s">
        <v>275</v>
      </c>
      <c r="B35" s="150" t="s">
        <v>266</v>
      </c>
      <c r="C35" s="151">
        <v>0</v>
      </c>
      <c r="D35" s="148">
        <v>0</v>
      </c>
      <c r="E35" s="152"/>
      <c r="F35" s="54"/>
      <c r="G35" s="341"/>
      <c r="H35" s="45"/>
      <c r="I35" s="40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</row>
    <row r="36" spans="1:36" s="35" customFormat="1" ht="23.25" customHeight="1" x14ac:dyDescent="0.3">
      <c r="A36" s="153" t="s">
        <v>172</v>
      </c>
      <c r="B36" s="154" t="s">
        <v>173</v>
      </c>
      <c r="C36" s="158">
        <f>C37</f>
        <v>181.81</v>
      </c>
      <c r="D36" s="158">
        <f t="shared" ref="D36:E36" si="10">D37</f>
        <v>6500.7</v>
      </c>
      <c r="E36" s="158">
        <f t="shared" si="10"/>
        <v>3294.74</v>
      </c>
      <c r="F36" s="342">
        <f t="shared" si="8"/>
        <v>1812.1885484846819</v>
      </c>
      <c r="G36" s="343">
        <f t="shared" si="9"/>
        <v>50.682849539280383</v>
      </c>
      <c r="H36" s="47"/>
      <c r="I36" s="36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</row>
    <row r="37" spans="1:36" s="41" customFormat="1" ht="28.5" customHeight="1" x14ac:dyDescent="0.3">
      <c r="A37" s="149" t="s">
        <v>174</v>
      </c>
      <c r="B37" s="155" t="s">
        <v>175</v>
      </c>
      <c r="C37" s="148">
        <v>181.81</v>
      </c>
      <c r="D37" s="148">
        <v>6500.7</v>
      </c>
      <c r="E37" s="148">
        <v>3294.74</v>
      </c>
      <c r="F37" s="339">
        <f t="shared" si="8"/>
        <v>1812.1885484846819</v>
      </c>
      <c r="G37" s="340">
        <f t="shared" si="9"/>
        <v>50.682849539280383</v>
      </c>
      <c r="H37" s="47"/>
      <c r="I37" s="36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</row>
    <row r="38" spans="1:36" s="35" customFormat="1" ht="28.5" customHeight="1" x14ac:dyDescent="0.3">
      <c r="A38" s="156" t="s">
        <v>176</v>
      </c>
      <c r="B38" s="157" t="s">
        <v>177</v>
      </c>
      <c r="C38" s="158">
        <f>C39+C40+C41</f>
        <v>167074.98000000001</v>
      </c>
      <c r="D38" s="158">
        <f t="shared" ref="D38:E38" si="11">D39+D40+D41</f>
        <v>283730</v>
      </c>
      <c r="E38" s="158">
        <f t="shared" si="11"/>
        <v>170779.88999999998</v>
      </c>
      <c r="F38" s="344">
        <f t="shared" si="8"/>
        <v>102.21751335837357</v>
      </c>
      <c r="G38" s="345">
        <f t="shared" si="9"/>
        <v>60.190987911042185</v>
      </c>
      <c r="H38" s="47"/>
      <c r="I38" s="36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</row>
    <row r="39" spans="1:36" s="41" customFormat="1" ht="24" customHeight="1" x14ac:dyDescent="0.3">
      <c r="A39" s="146" t="s">
        <v>178</v>
      </c>
      <c r="B39" s="155" t="s">
        <v>179</v>
      </c>
      <c r="C39" s="148">
        <v>89644.55</v>
      </c>
      <c r="D39" s="148">
        <v>174130</v>
      </c>
      <c r="E39" s="148">
        <v>85112.94</v>
      </c>
      <c r="F39" s="148">
        <f t="shared" si="8"/>
        <v>94.944912992479743</v>
      </c>
      <c r="G39" s="341">
        <f t="shared" si="9"/>
        <v>48.878963992419457</v>
      </c>
      <c r="H39" s="45"/>
      <c r="I39" s="40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</row>
    <row r="40" spans="1:36" s="35" customFormat="1" ht="20.25" customHeight="1" x14ac:dyDescent="0.3">
      <c r="A40" s="146" t="s">
        <v>189</v>
      </c>
      <c r="B40" s="155" t="s">
        <v>190</v>
      </c>
      <c r="C40" s="151">
        <v>58283.519999999997</v>
      </c>
      <c r="D40" s="148">
        <v>104600</v>
      </c>
      <c r="E40" s="151">
        <v>58217.52</v>
      </c>
      <c r="F40" s="148">
        <f t="shared" si="8"/>
        <v>99.88676044274608</v>
      </c>
      <c r="G40" s="341">
        <f t="shared" si="9"/>
        <v>55.657284894837474</v>
      </c>
      <c r="H40" s="45"/>
      <c r="I40" s="40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</row>
    <row r="41" spans="1:36" s="35" customFormat="1" ht="20.25" customHeight="1" x14ac:dyDescent="0.3">
      <c r="A41" s="146" t="s">
        <v>191</v>
      </c>
      <c r="B41" s="155" t="s">
        <v>192</v>
      </c>
      <c r="C41" s="151">
        <v>19146.91</v>
      </c>
      <c r="D41" s="148">
        <v>5000</v>
      </c>
      <c r="E41" s="151">
        <v>27449.43</v>
      </c>
      <c r="F41" s="148">
        <f>E41/C41*100</f>
        <v>143.36219264622855</v>
      </c>
      <c r="G41" s="341">
        <f t="shared" si="9"/>
        <v>548.98860000000002</v>
      </c>
      <c r="H41" s="45"/>
      <c r="I41" s="40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</row>
    <row r="42" spans="1:36" s="35" customFormat="1" ht="28.5" customHeight="1" x14ac:dyDescent="0.3">
      <c r="A42" s="156" t="s">
        <v>180</v>
      </c>
      <c r="B42" s="154" t="s">
        <v>181</v>
      </c>
      <c r="C42" s="158">
        <f>SUM(C43:C46)</f>
        <v>1542640.2500000002</v>
      </c>
      <c r="D42" s="158">
        <f>SUM(D43:D47)</f>
        <v>2771296.0700000003</v>
      </c>
      <c r="E42" s="158">
        <f>SUM(E43:E47)</f>
        <v>1370782.47</v>
      </c>
      <c r="F42" s="342">
        <f t="shared" si="8"/>
        <v>88.85950369828609</v>
      </c>
      <c r="G42" s="343">
        <f t="shared" si="9"/>
        <v>49.463587988272934</v>
      </c>
      <c r="H42" s="45"/>
      <c r="I42" s="40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</row>
    <row r="43" spans="1:36" s="41" customFormat="1" ht="21.75" customHeight="1" x14ac:dyDescent="0.3">
      <c r="A43" s="146" t="s">
        <v>183</v>
      </c>
      <c r="B43" s="155" t="s">
        <v>184</v>
      </c>
      <c r="C43" s="148">
        <v>1388.3</v>
      </c>
      <c r="D43" s="148">
        <v>0</v>
      </c>
      <c r="E43" s="148">
        <v>0</v>
      </c>
      <c r="F43" s="148">
        <f t="shared" si="8"/>
        <v>0</v>
      </c>
      <c r="G43" s="148" t="e">
        <f t="shared" si="9"/>
        <v>#DIV/0!</v>
      </c>
      <c r="H43" s="47"/>
      <c r="I43" s="36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</row>
    <row r="44" spans="1:36" s="41" customFormat="1" ht="21.75" customHeight="1" x14ac:dyDescent="0.3">
      <c r="A44" s="146" t="s">
        <v>276</v>
      </c>
      <c r="B44" s="155" t="s">
        <v>267</v>
      </c>
      <c r="C44" s="148">
        <v>0</v>
      </c>
      <c r="D44" s="148">
        <v>2727797.14</v>
      </c>
      <c r="E44" s="148">
        <v>1356512.91</v>
      </c>
      <c r="F44" s="148" t="e">
        <f t="shared" si="8"/>
        <v>#DIV/0!</v>
      </c>
      <c r="G44" s="148">
        <f t="shared" si="9"/>
        <v>49.729244528792186</v>
      </c>
      <c r="H44" s="47"/>
      <c r="I44" s="36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</row>
    <row r="45" spans="1:36" s="41" customFormat="1" ht="24.75" customHeight="1" x14ac:dyDescent="0.3">
      <c r="A45" s="146" t="s">
        <v>182</v>
      </c>
      <c r="B45" s="159" t="s">
        <v>268</v>
      </c>
      <c r="C45" s="148">
        <v>1537381.35</v>
      </c>
      <c r="D45" s="148">
        <v>40955</v>
      </c>
      <c r="E45" s="148">
        <v>13023.73</v>
      </c>
      <c r="F45" s="148">
        <f t="shared" si="8"/>
        <v>0.84713724411968438</v>
      </c>
      <c r="G45" s="148">
        <f t="shared" si="9"/>
        <v>31.800097668172384</v>
      </c>
      <c r="H45" s="47"/>
      <c r="I45" s="36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</row>
    <row r="46" spans="1:36" s="41" customFormat="1" ht="24.75" customHeight="1" x14ac:dyDescent="0.3">
      <c r="A46" s="146" t="s">
        <v>228</v>
      </c>
      <c r="B46" s="159" t="s">
        <v>229</v>
      </c>
      <c r="C46" s="148">
        <v>3870.6</v>
      </c>
      <c r="D46" s="148">
        <v>0</v>
      </c>
      <c r="E46" s="148">
        <v>0</v>
      </c>
      <c r="F46" s="148">
        <f t="shared" si="8"/>
        <v>0</v>
      </c>
      <c r="G46" s="148" t="e">
        <f t="shared" si="9"/>
        <v>#DIV/0!</v>
      </c>
      <c r="H46" s="47"/>
      <c r="I46" s="36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</row>
    <row r="47" spans="1:36" s="41" customFormat="1" ht="24.75" customHeight="1" x14ac:dyDescent="0.3">
      <c r="A47" s="146" t="s">
        <v>277</v>
      </c>
      <c r="B47" s="159" t="s">
        <v>278</v>
      </c>
      <c r="C47" s="148">
        <v>0</v>
      </c>
      <c r="D47" s="148">
        <v>2543.9299999999998</v>
      </c>
      <c r="E47" s="148">
        <v>1245.83</v>
      </c>
      <c r="F47" s="148" t="e">
        <f t="shared" si="8"/>
        <v>#DIV/0!</v>
      </c>
      <c r="G47" s="148">
        <f>E47/D47*100</f>
        <v>48.972652549401914</v>
      </c>
      <c r="H47" s="47"/>
      <c r="I47" s="36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</row>
    <row r="48" spans="1:36" s="35" customFormat="1" ht="30" customHeight="1" x14ac:dyDescent="0.3">
      <c r="A48" s="156" t="s">
        <v>185</v>
      </c>
      <c r="B48" s="157" t="s">
        <v>186</v>
      </c>
      <c r="C48" s="158">
        <f>C49</f>
        <v>0</v>
      </c>
      <c r="D48" s="158">
        <f t="shared" ref="D48:E48" si="12">D49</f>
        <v>430</v>
      </c>
      <c r="E48" s="158">
        <f t="shared" si="12"/>
        <v>1255</v>
      </c>
      <c r="F48" s="342" t="e">
        <f t="shared" si="8"/>
        <v>#DIV/0!</v>
      </c>
      <c r="G48" s="343">
        <f t="shared" si="9"/>
        <v>291.86046511627904</v>
      </c>
      <c r="H48" s="47"/>
      <c r="I48" s="36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</row>
    <row r="49" spans="1:36" s="35" customFormat="1" ht="33" customHeight="1" x14ac:dyDescent="0.3">
      <c r="A49" s="146" t="s">
        <v>187</v>
      </c>
      <c r="B49" s="155" t="s">
        <v>188</v>
      </c>
      <c r="C49" s="152">
        <v>0</v>
      </c>
      <c r="D49" s="148">
        <v>430</v>
      </c>
      <c r="E49" s="152">
        <v>1255</v>
      </c>
      <c r="F49" s="148" t="e">
        <f t="shared" si="8"/>
        <v>#DIV/0!</v>
      </c>
      <c r="G49" s="148">
        <f t="shared" si="9"/>
        <v>291.86046511627904</v>
      </c>
      <c r="H49" s="45"/>
      <c r="I49" s="40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</row>
    <row r="50" spans="1:36" s="19" customFormat="1" ht="20" x14ac:dyDescent="0.25">
      <c r="A50" s="64"/>
      <c r="B50" s="64"/>
      <c r="C50" s="64"/>
      <c r="D50" s="64"/>
      <c r="E50" s="64"/>
      <c r="F50" s="64"/>
      <c r="G50" s="65"/>
    </row>
    <row r="51" spans="1:36" s="19" customFormat="1" ht="20" x14ac:dyDescent="0.4">
      <c r="A51" s="66"/>
      <c r="B51" s="66"/>
      <c r="C51" s="66"/>
      <c r="D51" s="66"/>
      <c r="E51" s="66"/>
      <c r="F51" s="66"/>
      <c r="G51" s="67"/>
    </row>
    <row r="52" spans="1:36" s="19" customFormat="1" ht="15" x14ac:dyDescent="0.3">
      <c r="A52" s="483"/>
      <c r="B52" s="483"/>
      <c r="C52" s="68"/>
      <c r="D52" s="69"/>
      <c r="E52" s="68"/>
      <c r="F52" s="68"/>
      <c r="G52" s="68"/>
    </row>
    <row r="53" spans="1:36" s="19" customFormat="1" ht="15" x14ac:dyDescent="0.3">
      <c r="A53" s="233"/>
      <c r="B53" s="233"/>
      <c r="C53" s="68"/>
      <c r="D53" s="69"/>
      <c r="E53" s="68"/>
      <c r="F53" s="68"/>
      <c r="G53" s="68"/>
    </row>
    <row r="54" spans="1:36" s="19" customFormat="1" ht="11.5" x14ac:dyDescent="0.25">
      <c r="A54" s="454"/>
      <c r="B54" s="455"/>
      <c r="C54" s="455"/>
      <c r="D54" s="456"/>
      <c r="E54" s="456"/>
      <c r="F54" s="68"/>
      <c r="G54" s="68"/>
    </row>
    <row r="55" spans="1:36" s="19" customFormat="1" x14ac:dyDescent="0.3">
      <c r="A55" s="454"/>
      <c r="B55" s="455"/>
      <c r="C55" s="455"/>
      <c r="D55" s="456"/>
      <c r="E55" s="456"/>
      <c r="F55" s="70"/>
      <c r="G55" s="70"/>
    </row>
    <row r="56" spans="1:36" s="19" customFormat="1" ht="15" customHeight="1" x14ac:dyDescent="0.3">
      <c r="A56" s="245"/>
      <c r="B56" s="246"/>
      <c r="C56" s="247"/>
      <c r="D56" s="247"/>
      <c r="E56" s="247"/>
      <c r="F56" s="70"/>
      <c r="G56" s="70"/>
    </row>
    <row r="57" spans="1:36" s="19" customFormat="1" x14ac:dyDescent="0.3">
      <c r="A57" s="245"/>
      <c r="B57" s="246"/>
      <c r="C57" s="247"/>
      <c r="D57" s="247"/>
      <c r="E57" s="247"/>
      <c r="F57" s="70"/>
      <c r="G57" s="70"/>
    </row>
    <row r="58" spans="1:36" x14ac:dyDescent="0.3">
      <c r="A58" s="245"/>
      <c r="B58" s="248"/>
      <c r="C58" s="247"/>
      <c r="D58" s="247"/>
      <c r="E58" s="247"/>
      <c r="F58" s="70"/>
      <c r="G58" s="70"/>
    </row>
    <row r="59" spans="1:36" x14ac:dyDescent="0.3">
      <c r="A59" s="245"/>
      <c r="B59" s="246"/>
      <c r="C59" s="247"/>
      <c r="D59" s="247"/>
      <c r="E59" s="247"/>
      <c r="F59" s="70"/>
      <c r="G59" s="70"/>
    </row>
    <row r="60" spans="1:36" x14ac:dyDescent="0.3">
      <c r="A60" s="245"/>
      <c r="B60" s="246"/>
      <c r="C60" s="247"/>
      <c r="D60" s="247"/>
      <c r="E60" s="247"/>
      <c r="F60" s="70"/>
      <c r="G60" s="70"/>
    </row>
    <row r="61" spans="1:36" x14ac:dyDescent="0.3">
      <c r="A61" s="245"/>
      <c r="B61" s="246"/>
      <c r="C61" s="70"/>
      <c r="D61" s="249"/>
      <c r="E61" s="70"/>
      <c r="F61" s="250"/>
    </row>
    <row r="62" spans="1:36" x14ac:dyDescent="0.3">
      <c r="A62" s="251"/>
      <c r="B62" s="246"/>
      <c r="C62" s="70"/>
      <c r="D62" s="247"/>
      <c r="E62" s="70"/>
      <c r="F62" s="250"/>
    </row>
  </sheetData>
  <protectedRanges>
    <protectedRange sqref="C36:E36" name="Range1_1"/>
    <protectedRange sqref="C42:E42" name="Range1_3"/>
    <protectedRange sqref="C48:E48" name="Range1_4"/>
    <protectedRange algorithmName="SHA-512" hashValue="R8frfBQ/MhInQYm+jLEgMwgPwCkrGPIUaxyIFLRSCn/+fIsUU6bmJDax/r7gTh2PEAEvgODYwg0rRRjqSM/oww==" saltValue="tbZzHO5lCNHCDH5y3XGZag==" spinCount="100000" sqref="C38:E38" name="Range1_20"/>
    <protectedRange algorithmName="SHA-512" hashValue="R8frfBQ/MhInQYm+jLEgMwgPwCkrGPIUaxyIFLRSCn/+fIsUU6bmJDax/r7gTh2PEAEvgODYwg0rRRjqSM/oww==" saltValue="tbZzHO5lCNHCDH5y3XGZag==" spinCount="100000" sqref="E14 C14" name="Range1_21"/>
    <protectedRange algorithmName="SHA-512" hashValue="R8frfBQ/MhInQYm+jLEgMwgPwCkrGPIUaxyIFLRSCn/+fIsUU6bmJDax/r7gTh2PEAEvgODYwg0rRRjqSM/oww==" saltValue="tbZzHO5lCNHCDH5y3XGZag==" spinCount="100000" sqref="E35" name="Range1_25"/>
    <protectedRange algorithmName="SHA-512" hashValue="R8frfBQ/MhInQYm+jLEgMwgPwCkrGPIUaxyIFLRSCn/+fIsUU6bmJDax/r7gTh2PEAEvgODYwg0rRRjqSM/oww==" saltValue="tbZzHO5lCNHCDH5y3XGZag==" spinCount="100000" sqref="E40:E41 C40:C41" name="Range1_28"/>
    <protectedRange algorithmName="SHA-512" hashValue="R8frfBQ/MhInQYm+jLEgMwgPwCkrGPIUaxyIFLRSCn/+fIsUU6bmJDax/r7gTh2PEAEvgODYwg0rRRjqSM/oww==" saltValue="tbZzHO5lCNHCDH5y3XGZag==" spinCount="100000" sqref="E49 C49" name="Range1_29"/>
  </protectedRanges>
  <mergeCells count="26">
    <mergeCell ref="D54:D55"/>
    <mergeCell ref="E54:E55"/>
    <mergeCell ref="A6:B7"/>
    <mergeCell ref="A29:B30"/>
    <mergeCell ref="A32:B32"/>
    <mergeCell ref="A31:B31"/>
    <mergeCell ref="A52:B52"/>
    <mergeCell ref="A54:A55"/>
    <mergeCell ref="B54:B55"/>
    <mergeCell ref="C54:C55"/>
    <mergeCell ref="A8:B8"/>
    <mergeCell ref="A9:B9"/>
    <mergeCell ref="A28:G28"/>
    <mergeCell ref="C29:C30"/>
    <mergeCell ref="D29:D30"/>
    <mergeCell ref="E29:E30"/>
    <mergeCell ref="F29:F30"/>
    <mergeCell ref="G29:G30"/>
    <mergeCell ref="A1:G1"/>
    <mergeCell ref="A2:G2"/>
    <mergeCell ref="A4:G4"/>
    <mergeCell ref="C6:C7"/>
    <mergeCell ref="D6:D7"/>
    <mergeCell ref="E6:E7"/>
    <mergeCell ref="F6:F7"/>
    <mergeCell ref="G6:G7"/>
  </mergeCells>
  <conditionalFormatting sqref="C35">
    <cfRule type="cellIs" dxfId="11" priority="46" operator="lessThan">
      <formula>-0.001</formula>
    </cfRule>
  </conditionalFormatting>
  <conditionalFormatting sqref="C36:E36">
    <cfRule type="cellIs" dxfId="10" priority="45" operator="lessThan">
      <formula>-0.001</formula>
    </cfRule>
  </conditionalFormatting>
  <conditionalFormatting sqref="C42:E42">
    <cfRule type="cellIs" dxfId="9" priority="43" operator="lessThan">
      <formula>-0.001</formula>
    </cfRule>
  </conditionalFormatting>
  <conditionalFormatting sqref="C48:E48">
    <cfRule type="cellIs" dxfId="8" priority="42" operator="lessThan">
      <formula>-0.001</formula>
    </cfRule>
  </conditionalFormatting>
  <conditionalFormatting sqref="C38:E38">
    <cfRule type="cellIs" dxfId="7" priority="27" operator="lessThan">
      <formula>-0.001</formula>
    </cfRule>
  </conditionalFormatting>
  <conditionalFormatting sqref="E14">
    <cfRule type="cellIs" dxfId="6" priority="26" operator="lessThan">
      <formula>-0.001</formula>
    </cfRule>
  </conditionalFormatting>
  <conditionalFormatting sqref="E35">
    <cfRule type="cellIs" dxfId="5" priority="23" operator="lessThan">
      <formula>-0.001</formula>
    </cfRule>
  </conditionalFormatting>
  <conditionalFormatting sqref="E40:E41">
    <cfRule type="cellIs" dxfId="4" priority="20" operator="lessThan">
      <formula>-0.001</formula>
    </cfRule>
  </conditionalFormatting>
  <conditionalFormatting sqref="E49">
    <cfRule type="cellIs" dxfId="3" priority="19" operator="lessThan">
      <formula>-0.001</formula>
    </cfRule>
  </conditionalFormatting>
  <conditionalFormatting sqref="C14">
    <cfRule type="cellIs" dxfId="2" priority="3" operator="lessThan">
      <formula>-0.001</formula>
    </cfRule>
  </conditionalFormatting>
  <conditionalFormatting sqref="C40:C41">
    <cfRule type="cellIs" dxfId="1" priority="2" operator="lessThan">
      <formula>-0.001</formula>
    </cfRule>
  </conditionalFormatting>
  <conditionalFormatting sqref="C49">
    <cfRule type="cellIs" dxfId="0" priority="1" operator="lessThan">
      <formula>-0.001</formula>
    </cfRule>
  </conditionalFormatting>
  <pageMargins left="0.7" right="0.7" top="0.75" bottom="0.75" header="0.3" footer="0.3"/>
  <pageSetup paperSize="9" scale="66" fitToHeight="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E17" sqref="E17"/>
    </sheetView>
  </sheetViews>
  <sheetFormatPr defaultColWidth="9.1796875" defaultRowHeight="15.5" x14ac:dyDescent="0.35"/>
  <cols>
    <col min="1" max="1" width="39.54296875" style="3" customWidth="1"/>
    <col min="2" max="2" width="17.54296875" style="3" customWidth="1"/>
    <col min="3" max="3" width="14.453125" style="3" customWidth="1"/>
    <col min="4" max="4" width="16.26953125" style="3" customWidth="1"/>
    <col min="5" max="5" width="14.26953125" style="3" customWidth="1"/>
    <col min="6" max="6" width="13.1796875" style="3" customWidth="1"/>
    <col min="7" max="16384" width="9.1796875" style="3"/>
  </cols>
  <sheetData>
    <row r="1" spans="1:6" x14ac:dyDescent="0.35">
      <c r="A1" s="484"/>
      <c r="B1" s="484"/>
      <c r="C1" s="484"/>
      <c r="D1" s="484"/>
      <c r="E1" s="484"/>
      <c r="F1" s="484"/>
    </row>
    <row r="2" spans="1:6" ht="42" customHeight="1" x14ac:dyDescent="0.35">
      <c r="A2" s="484" t="s">
        <v>259</v>
      </c>
      <c r="B2" s="484"/>
      <c r="C2" s="484"/>
      <c r="D2" s="484"/>
      <c r="E2" s="484"/>
      <c r="F2" s="484"/>
    </row>
    <row r="3" spans="1:6" x14ac:dyDescent="0.35">
      <c r="A3" s="484" t="s">
        <v>6</v>
      </c>
      <c r="B3" s="484"/>
      <c r="C3" s="484"/>
      <c r="D3" s="484"/>
      <c r="E3" s="485"/>
      <c r="F3" s="485"/>
    </row>
    <row r="4" spans="1:6" x14ac:dyDescent="0.35">
      <c r="A4" s="1"/>
      <c r="B4" s="1"/>
      <c r="C4" s="1"/>
      <c r="D4" s="1"/>
      <c r="E4" s="2"/>
      <c r="F4" s="2"/>
    </row>
    <row r="5" spans="1:6" x14ac:dyDescent="0.35">
      <c r="A5" s="484" t="s">
        <v>8</v>
      </c>
      <c r="B5" s="484"/>
      <c r="C5" s="484"/>
      <c r="D5" s="486"/>
      <c r="E5" s="486"/>
      <c r="F5" s="486"/>
    </row>
    <row r="6" spans="1:6" x14ac:dyDescent="0.35">
      <c r="A6" s="1"/>
      <c r="B6" s="1"/>
      <c r="C6" s="1"/>
      <c r="D6" s="1"/>
      <c r="E6" s="2"/>
      <c r="F6" s="2"/>
    </row>
    <row r="7" spans="1:6" x14ac:dyDescent="0.35">
      <c r="A7" s="484" t="s">
        <v>9</v>
      </c>
      <c r="B7" s="484"/>
      <c r="C7" s="484"/>
      <c r="D7" s="485"/>
      <c r="E7" s="485"/>
      <c r="F7" s="485"/>
    </row>
    <row r="8" spans="1:6" x14ac:dyDescent="0.35">
      <c r="A8" s="1"/>
      <c r="B8" s="1"/>
      <c r="C8" s="1"/>
      <c r="D8" s="1"/>
      <c r="E8" s="2"/>
      <c r="F8" s="2"/>
    </row>
    <row r="9" spans="1:6" s="6" customFormat="1" ht="39" x14ac:dyDescent="0.35">
      <c r="A9" s="5" t="s">
        <v>10</v>
      </c>
      <c r="B9" s="112" t="s">
        <v>248</v>
      </c>
      <c r="C9" s="4" t="s">
        <v>272</v>
      </c>
      <c r="D9" s="112" t="s">
        <v>260</v>
      </c>
      <c r="E9" s="4" t="s">
        <v>48</v>
      </c>
      <c r="F9" s="4" t="s">
        <v>48</v>
      </c>
    </row>
    <row r="10" spans="1:6" s="9" customFormat="1" ht="10.5" customHeight="1" x14ac:dyDescent="0.25">
      <c r="A10" s="7">
        <v>1</v>
      </c>
      <c r="B10" s="8">
        <v>2</v>
      </c>
      <c r="C10" s="8">
        <v>3</v>
      </c>
      <c r="D10" s="8">
        <v>4</v>
      </c>
      <c r="E10" s="8" t="s">
        <v>71</v>
      </c>
      <c r="F10" s="8" t="s">
        <v>70</v>
      </c>
    </row>
    <row r="11" spans="1:6" s="9" customFormat="1" ht="21.75" customHeight="1" x14ac:dyDescent="0.25">
      <c r="A11" s="11" t="s">
        <v>109</v>
      </c>
      <c r="B11" s="161">
        <f>B13</f>
        <v>1721875.38</v>
      </c>
      <c r="C11" s="162">
        <f>C13</f>
        <v>3074644.63</v>
      </c>
      <c r="D11" s="162">
        <f>D13</f>
        <v>1553299.96</v>
      </c>
      <c r="E11" s="162">
        <f>D11/B11*100</f>
        <v>90.209778131562572</v>
      </c>
      <c r="F11" s="162">
        <f>D11/C11*100</f>
        <v>50.519658266978318</v>
      </c>
    </row>
    <row r="12" spans="1:6" s="9" customFormat="1" ht="14.5" x14ac:dyDescent="0.25">
      <c r="A12" s="11" t="s">
        <v>193</v>
      </c>
      <c r="B12" s="160">
        <f>B13</f>
        <v>1721875.38</v>
      </c>
      <c r="C12" s="160">
        <f t="shared" ref="C12:D12" si="0">C13</f>
        <v>3074644.63</v>
      </c>
      <c r="D12" s="160">
        <f t="shared" si="0"/>
        <v>1553299.96</v>
      </c>
      <c r="E12" s="349">
        <f>D12/B12*100</f>
        <v>90.209778131562572</v>
      </c>
      <c r="F12" s="349">
        <f>D12/C12*100</f>
        <v>50.519658266978318</v>
      </c>
    </row>
    <row r="13" spans="1:6" s="6" customFormat="1" ht="17.25" customHeight="1" x14ac:dyDescent="0.35">
      <c r="A13" s="10" t="s">
        <v>194</v>
      </c>
      <c r="B13" s="163">
        <f>SUM(B14:B15)</f>
        <v>1721875.38</v>
      </c>
      <c r="C13" s="164">
        <f t="shared" ref="C13:D13" si="1">SUM(C14:C15)</f>
        <v>3074644.63</v>
      </c>
      <c r="D13" s="164">
        <f t="shared" si="1"/>
        <v>1553299.96</v>
      </c>
      <c r="E13" s="166">
        <f>SUM(D13/B13*100)</f>
        <v>90.209778131562572</v>
      </c>
      <c r="F13" s="166">
        <f>SUM(D13/C13*100)</f>
        <v>50.519658266978318</v>
      </c>
    </row>
    <row r="14" spans="1:6" s="6" customFormat="1" ht="14.5" x14ac:dyDescent="0.35">
      <c r="A14" s="111" t="s">
        <v>195</v>
      </c>
      <c r="B14" s="166">
        <v>1720475.38</v>
      </c>
      <c r="C14" s="165">
        <v>3072644.63</v>
      </c>
      <c r="D14" s="166">
        <v>1552639.96</v>
      </c>
      <c r="E14" s="166">
        <f t="shared" ref="E14:E15" si="2">SUM(D14/B14*100)</f>
        <v>90.244822916326768</v>
      </c>
      <c r="F14" s="166">
        <f t="shared" ref="F14:F15" si="3">SUM(D14/C14*100)</f>
        <v>50.531061901551567</v>
      </c>
    </row>
    <row r="15" spans="1:6" s="6" customFormat="1" ht="26" x14ac:dyDescent="0.35">
      <c r="A15" s="111" t="s">
        <v>196</v>
      </c>
      <c r="B15" s="166">
        <v>1400</v>
      </c>
      <c r="C15" s="165">
        <v>2000</v>
      </c>
      <c r="D15" s="166">
        <v>660</v>
      </c>
      <c r="E15" s="166">
        <f t="shared" si="2"/>
        <v>47.142857142857139</v>
      </c>
      <c r="F15" s="166">
        <f t="shared" si="3"/>
        <v>33</v>
      </c>
    </row>
  </sheetData>
  <mergeCells count="5">
    <mergeCell ref="A1:F1"/>
    <mergeCell ref="A3:F3"/>
    <mergeCell ref="A5:F5"/>
    <mergeCell ref="A7:F7"/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C6" sqref="C6"/>
    </sheetView>
  </sheetViews>
  <sheetFormatPr defaultRowHeight="12.5" x14ac:dyDescent="0.25"/>
  <cols>
    <col min="1" max="1" width="67.453125" customWidth="1"/>
    <col min="2" max="2" width="12.453125" customWidth="1"/>
    <col min="3" max="3" width="13.81640625" customWidth="1"/>
    <col min="4" max="4" width="15.81640625" customWidth="1"/>
    <col min="5" max="5" width="9.453125" customWidth="1"/>
  </cols>
  <sheetData>
    <row r="1" spans="1:6" ht="15.5" x14ac:dyDescent="0.25">
      <c r="A1" s="487" t="s">
        <v>261</v>
      </c>
      <c r="B1" s="487"/>
      <c r="C1" s="487"/>
      <c r="D1" s="487"/>
      <c r="E1" s="487"/>
      <c r="F1" s="487"/>
    </row>
    <row r="2" spans="1:6" ht="15.5" x14ac:dyDescent="0.25">
      <c r="A2" s="488" t="s">
        <v>6</v>
      </c>
      <c r="B2" s="488"/>
      <c r="C2" s="488"/>
      <c r="D2" s="488"/>
      <c r="E2" s="489"/>
      <c r="F2" s="489"/>
    </row>
    <row r="3" spans="1:6" ht="15.5" x14ac:dyDescent="0.25">
      <c r="A3" s="381"/>
      <c r="B3" s="381"/>
      <c r="C3" s="381"/>
      <c r="D3" s="381"/>
      <c r="E3" s="382"/>
      <c r="F3" s="382"/>
    </row>
    <row r="4" spans="1:6" ht="15.5" x14ac:dyDescent="0.35">
      <c r="A4" s="488" t="s">
        <v>238</v>
      </c>
      <c r="B4" s="490"/>
      <c r="C4" s="490"/>
      <c r="D4" s="490"/>
      <c r="E4" s="490"/>
      <c r="F4" s="490"/>
    </row>
    <row r="5" spans="1:6" ht="43.5" customHeight="1" x14ac:dyDescent="0.25">
      <c r="A5" s="383" t="s">
        <v>10</v>
      </c>
      <c r="B5" s="384" t="s">
        <v>248</v>
      </c>
      <c r="C5" s="387" t="s">
        <v>271</v>
      </c>
      <c r="D5" s="387" t="s">
        <v>262</v>
      </c>
      <c r="E5" s="388" t="s">
        <v>48</v>
      </c>
      <c r="F5" s="388" t="s">
        <v>48</v>
      </c>
    </row>
    <row r="6" spans="1:6" x14ac:dyDescent="0.25">
      <c r="A6" s="326">
        <v>1</v>
      </c>
      <c r="B6" s="326">
        <v>2</v>
      </c>
      <c r="C6" s="326">
        <v>3</v>
      </c>
      <c r="D6" s="326">
        <v>4</v>
      </c>
      <c r="E6" s="385" t="s">
        <v>71</v>
      </c>
      <c r="F6" s="385" t="s">
        <v>70</v>
      </c>
    </row>
    <row r="7" spans="1:6" ht="25.5" customHeight="1" x14ac:dyDescent="0.25">
      <c r="A7" s="376" t="s">
        <v>239</v>
      </c>
      <c r="B7" s="363">
        <v>0</v>
      </c>
      <c r="C7" s="363">
        <v>0</v>
      </c>
      <c r="D7" s="363">
        <v>0</v>
      </c>
      <c r="E7" s="363"/>
      <c r="F7" s="363"/>
    </row>
    <row r="8" spans="1:6" ht="25.5" customHeight="1" x14ac:dyDescent="0.25">
      <c r="A8" s="376" t="s">
        <v>240</v>
      </c>
      <c r="B8" s="363">
        <v>0</v>
      </c>
      <c r="C8" s="363">
        <v>0</v>
      </c>
      <c r="D8" s="363">
        <v>0</v>
      </c>
      <c r="E8" s="363"/>
      <c r="F8" s="363"/>
    </row>
    <row r="9" spans="1:6" ht="34.5" customHeight="1" x14ac:dyDescent="0.25">
      <c r="A9" s="377" t="s">
        <v>241</v>
      </c>
      <c r="B9" s="364">
        <v>0</v>
      </c>
      <c r="C9" s="365">
        <v>0</v>
      </c>
      <c r="D9" s="364">
        <v>0</v>
      </c>
      <c r="E9" s="364"/>
      <c r="F9" s="363"/>
    </row>
    <row r="10" spans="1:6" ht="25.5" customHeight="1" x14ac:dyDescent="0.25">
      <c r="A10" s="377" t="s">
        <v>242</v>
      </c>
      <c r="B10" s="364">
        <v>0</v>
      </c>
      <c r="C10" s="365">
        <v>0</v>
      </c>
      <c r="D10" s="364">
        <v>0</v>
      </c>
      <c r="E10" s="364"/>
      <c r="F10" s="363"/>
    </row>
    <row r="11" spans="1:6" ht="25.5" customHeight="1" x14ac:dyDescent="0.25">
      <c r="A11" s="378" t="s">
        <v>243</v>
      </c>
      <c r="B11" s="366">
        <v>0</v>
      </c>
      <c r="C11" s="366">
        <f>C12+C17+C49+C53+C56</f>
        <v>0</v>
      </c>
      <c r="D11" s="366">
        <v>0</v>
      </c>
      <c r="E11" s="366"/>
      <c r="F11" s="366"/>
    </row>
    <row r="12" spans="1:6" ht="25.5" customHeight="1" x14ac:dyDescent="0.25">
      <c r="A12" s="379" t="s">
        <v>244</v>
      </c>
      <c r="B12" s="366">
        <v>0</v>
      </c>
      <c r="C12" s="366">
        <v>0</v>
      </c>
      <c r="D12" s="366">
        <v>0</v>
      </c>
      <c r="E12" s="372"/>
      <c r="F12" s="372"/>
    </row>
    <row r="13" spans="1:6" ht="28" x14ac:dyDescent="0.25">
      <c r="A13" s="380" t="s">
        <v>245</v>
      </c>
      <c r="B13" s="375">
        <v>0</v>
      </c>
      <c r="C13" s="375">
        <v>0</v>
      </c>
      <c r="D13" s="375">
        <v>0</v>
      </c>
      <c r="E13" s="374"/>
      <c r="F13" s="373"/>
    </row>
    <row r="14" spans="1:6" ht="15.5" x14ac:dyDescent="0.25">
      <c r="A14" s="380" t="s">
        <v>246</v>
      </c>
      <c r="B14" s="375">
        <v>0</v>
      </c>
      <c r="C14" s="375">
        <v>0</v>
      </c>
      <c r="D14" s="375">
        <v>0</v>
      </c>
      <c r="E14" s="374"/>
      <c r="F14" s="373"/>
    </row>
  </sheetData>
  <mergeCells count="3">
    <mergeCell ref="A1:F1"/>
    <mergeCell ref="A2:F2"/>
    <mergeCell ref="A4:F4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C6" sqref="C6"/>
    </sheetView>
  </sheetViews>
  <sheetFormatPr defaultRowHeight="12.5" x14ac:dyDescent="0.25"/>
  <cols>
    <col min="1" max="1" width="43.1796875" customWidth="1"/>
    <col min="2" max="2" width="12.453125" customWidth="1"/>
    <col min="3" max="3" width="13.81640625" customWidth="1"/>
    <col min="4" max="4" width="15.81640625" customWidth="1"/>
    <col min="5" max="5" width="10.1796875" customWidth="1"/>
  </cols>
  <sheetData>
    <row r="1" spans="1:6" ht="15.5" x14ac:dyDescent="0.25">
      <c r="A1" s="487" t="s">
        <v>261</v>
      </c>
      <c r="B1" s="487"/>
      <c r="C1" s="487"/>
      <c r="D1" s="487"/>
      <c r="E1" s="487"/>
      <c r="F1" s="487"/>
    </row>
    <row r="2" spans="1:6" ht="15.5" x14ac:dyDescent="0.25">
      <c r="A2" s="488" t="s">
        <v>6</v>
      </c>
      <c r="B2" s="488"/>
      <c r="C2" s="488"/>
      <c r="D2" s="488"/>
      <c r="E2" s="489"/>
      <c r="F2" s="489"/>
    </row>
    <row r="3" spans="1:6" ht="15.5" x14ac:dyDescent="0.25">
      <c r="A3" s="381"/>
      <c r="B3" s="381"/>
      <c r="C3" s="381"/>
      <c r="D3" s="381"/>
      <c r="E3" s="382"/>
      <c r="F3" s="382"/>
    </row>
    <row r="4" spans="1:6" ht="15.5" x14ac:dyDescent="0.35">
      <c r="A4" s="488" t="s">
        <v>232</v>
      </c>
      <c r="B4" s="490"/>
      <c r="C4" s="490"/>
      <c r="D4" s="490"/>
      <c r="E4" s="490"/>
      <c r="F4" s="490"/>
    </row>
    <row r="5" spans="1:6" ht="43.5" customHeight="1" x14ac:dyDescent="0.25">
      <c r="A5" s="383" t="s">
        <v>10</v>
      </c>
      <c r="B5" s="384" t="s">
        <v>248</v>
      </c>
      <c r="C5" s="387" t="s">
        <v>273</v>
      </c>
      <c r="D5" s="387" t="s">
        <v>262</v>
      </c>
      <c r="E5" s="388" t="s">
        <v>48</v>
      </c>
      <c r="F5" s="383" t="s">
        <v>48</v>
      </c>
    </row>
    <row r="6" spans="1:6" x14ac:dyDescent="0.25">
      <c r="A6" s="326">
        <v>1</v>
      </c>
      <c r="B6" s="326">
        <v>2</v>
      </c>
      <c r="C6" s="326">
        <v>3</v>
      </c>
      <c r="D6" s="326">
        <v>4</v>
      </c>
      <c r="E6" s="385" t="s">
        <v>71</v>
      </c>
      <c r="F6" s="385" t="s">
        <v>70</v>
      </c>
    </row>
    <row r="7" spans="1:6" ht="25.5" customHeight="1" x14ac:dyDescent="0.25">
      <c r="A7" s="368" t="s">
        <v>233</v>
      </c>
      <c r="B7" s="363">
        <v>0</v>
      </c>
      <c r="C7" s="363">
        <v>0</v>
      </c>
      <c r="D7" s="363">
        <v>0</v>
      </c>
      <c r="E7" s="363"/>
      <c r="F7" s="363"/>
    </row>
    <row r="8" spans="1:6" ht="25.5" customHeight="1" x14ac:dyDescent="0.25">
      <c r="A8" s="368" t="s">
        <v>234</v>
      </c>
      <c r="B8" s="363">
        <v>0</v>
      </c>
      <c r="C8" s="363">
        <v>0</v>
      </c>
      <c r="D8" s="363">
        <v>0</v>
      </c>
      <c r="E8" s="363"/>
      <c r="F8" s="363"/>
    </row>
    <row r="9" spans="1:6" ht="25.5" customHeight="1" x14ac:dyDescent="0.25">
      <c r="A9" s="369" t="s">
        <v>235</v>
      </c>
      <c r="B9" s="364">
        <v>0</v>
      </c>
      <c r="C9" s="365">
        <v>0</v>
      </c>
      <c r="D9" s="364">
        <v>0</v>
      </c>
      <c r="E9" s="364"/>
      <c r="F9" s="363"/>
    </row>
    <row r="10" spans="1:6" ht="25.5" customHeight="1" x14ac:dyDescent="0.25">
      <c r="A10" s="369" t="s">
        <v>236</v>
      </c>
      <c r="B10" s="364">
        <v>0</v>
      </c>
      <c r="C10" s="365">
        <v>0</v>
      </c>
      <c r="D10" s="364">
        <v>0</v>
      </c>
      <c r="E10" s="364"/>
      <c r="F10" s="363"/>
    </row>
    <row r="11" spans="1:6" ht="25.5" customHeight="1" x14ac:dyDescent="0.25">
      <c r="A11" s="370" t="s">
        <v>237</v>
      </c>
      <c r="B11" s="366">
        <v>0</v>
      </c>
      <c r="C11" s="366">
        <f>C12+C17+C49+C53+C56</f>
        <v>0</v>
      </c>
      <c r="D11" s="366">
        <v>0</v>
      </c>
      <c r="E11" s="366"/>
      <c r="F11" s="366"/>
    </row>
    <row r="12" spans="1:6" ht="25.5" customHeight="1" x14ac:dyDescent="0.25">
      <c r="A12" s="371" t="s">
        <v>105</v>
      </c>
      <c r="B12" s="367">
        <v>0</v>
      </c>
      <c r="C12" s="367">
        <v>0</v>
      </c>
      <c r="D12" s="367">
        <v>0</v>
      </c>
      <c r="E12" s="367"/>
      <c r="F12" s="367"/>
    </row>
  </sheetData>
  <mergeCells count="3">
    <mergeCell ref="A1:F1"/>
    <mergeCell ref="A2:F2"/>
    <mergeCell ref="A4:F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1"/>
  <sheetViews>
    <sheetView zoomScaleNormal="100" workbookViewId="0">
      <selection activeCell="G42" sqref="G42"/>
    </sheetView>
  </sheetViews>
  <sheetFormatPr defaultColWidth="8.81640625" defaultRowHeight="9" x14ac:dyDescent="0.2"/>
  <cols>
    <col min="1" max="1" width="68.26953125" style="82" customWidth="1"/>
    <col min="2" max="2" width="16.453125" style="82" customWidth="1"/>
    <col min="3" max="3" width="17.7265625" style="82" customWidth="1"/>
    <col min="4" max="4" width="17.81640625" style="434" customWidth="1"/>
    <col min="5" max="6" width="8.81640625" style="82"/>
    <col min="7" max="7" width="14.54296875" style="82" customWidth="1"/>
    <col min="8" max="16384" width="8.81640625" style="82"/>
  </cols>
  <sheetData>
    <row r="1" spans="1:5" ht="20.25" customHeight="1" x14ac:dyDescent="0.2">
      <c r="A1" s="497" t="s">
        <v>274</v>
      </c>
      <c r="B1" s="497"/>
      <c r="C1" s="497"/>
      <c r="D1" s="497"/>
      <c r="E1" s="81"/>
    </row>
    <row r="2" spans="1:5" ht="15" customHeight="1" x14ac:dyDescent="0.2">
      <c r="A2" s="497"/>
      <c r="B2" s="497"/>
      <c r="C2" s="497"/>
      <c r="D2" s="497"/>
    </row>
    <row r="3" spans="1:5" ht="10.5" customHeight="1" x14ac:dyDescent="0.2">
      <c r="A3" s="497"/>
      <c r="B3" s="497"/>
      <c r="C3" s="497"/>
      <c r="D3" s="497"/>
    </row>
    <row r="4" spans="1:5" ht="42" customHeight="1" x14ac:dyDescent="0.2">
      <c r="A4" s="498"/>
      <c r="B4" s="498"/>
      <c r="C4" s="498"/>
      <c r="D4" s="498"/>
    </row>
    <row r="5" spans="1:5" ht="13.5" hidden="1" x14ac:dyDescent="0.25">
      <c r="A5" s="252"/>
      <c r="B5" s="252"/>
      <c r="C5" s="252"/>
      <c r="D5" s="426"/>
      <c r="E5" s="253"/>
    </row>
    <row r="6" spans="1:5" ht="20" hidden="1" x14ac:dyDescent="0.2">
      <c r="A6" s="499"/>
      <c r="B6" s="499"/>
      <c r="C6" s="499"/>
      <c r="D6" s="499"/>
      <c r="E6" s="254"/>
    </row>
    <row r="7" spans="1:5" ht="17.5" hidden="1" x14ac:dyDescent="0.2">
      <c r="A7" s="255"/>
      <c r="B7" s="255"/>
      <c r="C7" s="255"/>
      <c r="D7" s="427"/>
      <c r="E7" s="255"/>
    </row>
    <row r="8" spans="1:5" ht="10.5" hidden="1" customHeight="1" x14ac:dyDescent="0.2">
      <c r="A8" s="491"/>
      <c r="B8" s="492"/>
      <c r="C8" s="492"/>
      <c r="D8" s="500"/>
      <c r="E8" s="492"/>
    </row>
    <row r="9" spans="1:5" ht="48" hidden="1" customHeight="1" x14ac:dyDescent="0.2">
      <c r="A9" s="491"/>
      <c r="B9" s="492"/>
      <c r="C9" s="492"/>
      <c r="D9" s="500"/>
      <c r="E9" s="492"/>
    </row>
    <row r="10" spans="1:5" ht="11.5" hidden="1" x14ac:dyDescent="0.2">
      <c r="A10" s="256"/>
      <c r="B10" s="257"/>
      <c r="C10" s="84"/>
      <c r="D10" s="428"/>
      <c r="E10" s="84"/>
    </row>
    <row r="11" spans="1:5" ht="15.5" hidden="1" x14ac:dyDescent="0.2">
      <c r="A11" s="258"/>
      <c r="B11" s="259"/>
      <c r="C11" s="260"/>
      <c r="D11" s="259"/>
      <c r="E11" s="85"/>
    </row>
    <row r="12" spans="1:5" ht="14.5" hidden="1" x14ac:dyDescent="0.2">
      <c r="A12" s="258"/>
      <c r="B12" s="259"/>
      <c r="C12" s="259"/>
      <c r="D12" s="259"/>
      <c r="E12" s="85"/>
    </row>
    <row r="13" spans="1:5" ht="14.5" hidden="1" x14ac:dyDescent="0.2">
      <c r="A13" s="258"/>
      <c r="B13" s="259"/>
      <c r="C13" s="259"/>
      <c r="D13" s="259"/>
      <c r="E13" s="85"/>
    </row>
    <row r="14" spans="1:5" ht="14.5" hidden="1" x14ac:dyDescent="0.2">
      <c r="A14" s="258"/>
      <c r="B14" s="259"/>
      <c r="C14" s="259"/>
      <c r="D14" s="259"/>
      <c r="E14" s="85"/>
    </row>
    <row r="15" spans="1:5" ht="14.5" hidden="1" x14ac:dyDescent="0.2">
      <c r="A15" s="258"/>
      <c r="B15" s="259"/>
      <c r="C15" s="259"/>
      <c r="D15" s="259"/>
      <c r="E15" s="85"/>
    </row>
    <row r="16" spans="1:5" ht="14" hidden="1" x14ac:dyDescent="0.2">
      <c r="A16" s="264"/>
      <c r="B16" s="265"/>
      <c r="C16" s="265"/>
      <c r="D16" s="265"/>
      <c r="E16" s="86"/>
    </row>
    <row r="17" spans="1:5" hidden="1" x14ac:dyDescent="0.2">
      <c r="A17" s="90"/>
      <c r="B17" s="90"/>
      <c r="C17" s="90"/>
      <c r="D17" s="429"/>
    </row>
    <row r="18" spans="1:5" hidden="1" x14ac:dyDescent="0.2">
      <c r="A18" s="90"/>
      <c r="B18" s="90"/>
      <c r="C18" s="90"/>
      <c r="D18" s="429"/>
    </row>
    <row r="19" spans="1:5" ht="20" hidden="1" x14ac:dyDescent="0.2">
      <c r="A19" s="493"/>
      <c r="B19" s="493"/>
      <c r="C19" s="493"/>
      <c r="D19" s="493"/>
    </row>
    <row r="20" spans="1:5" ht="14" hidden="1" x14ac:dyDescent="0.2">
      <c r="A20" s="261"/>
      <c r="B20" s="266"/>
      <c r="C20" s="267"/>
      <c r="D20" s="430"/>
      <c r="E20" s="87"/>
    </row>
    <row r="21" spans="1:5" ht="10.5" hidden="1" customHeight="1" x14ac:dyDescent="0.2">
      <c r="A21" s="494"/>
      <c r="B21" s="495"/>
      <c r="C21" s="495"/>
      <c r="D21" s="496"/>
      <c r="E21" s="495"/>
    </row>
    <row r="22" spans="1:5" ht="33" hidden="1" customHeight="1" x14ac:dyDescent="0.2">
      <c r="A22" s="494"/>
      <c r="B22" s="495"/>
      <c r="C22" s="495"/>
      <c r="D22" s="496"/>
      <c r="E22" s="495"/>
    </row>
    <row r="23" spans="1:5" ht="11.5" hidden="1" x14ac:dyDescent="0.2">
      <c r="A23" s="268"/>
      <c r="B23" s="269"/>
      <c r="C23" s="88"/>
      <c r="D23" s="431"/>
      <c r="E23" s="88"/>
    </row>
    <row r="24" spans="1:5" ht="14" hidden="1" x14ac:dyDescent="0.2">
      <c r="A24" s="270"/>
      <c r="B24" s="271"/>
      <c r="C24" s="272"/>
      <c r="D24" s="432"/>
      <c r="E24" s="88"/>
    </row>
    <row r="25" spans="1:5" ht="14" hidden="1" x14ac:dyDescent="0.2">
      <c r="A25" s="270"/>
      <c r="B25" s="271"/>
      <c r="C25" s="272"/>
      <c r="D25" s="432"/>
      <c r="E25" s="88"/>
    </row>
    <row r="26" spans="1:5" ht="14" hidden="1" x14ac:dyDescent="0.2">
      <c r="A26" s="273"/>
      <c r="B26" s="274"/>
      <c r="C26" s="274"/>
      <c r="D26" s="433"/>
      <c r="E26" s="89"/>
    </row>
    <row r="27" spans="1:5" ht="14" hidden="1" x14ac:dyDescent="0.2">
      <c r="A27" s="275"/>
      <c r="B27" s="276"/>
      <c r="C27" s="276"/>
      <c r="D27" s="433"/>
      <c r="E27" s="89"/>
    </row>
    <row r="28" spans="1:5" ht="15" hidden="1" customHeight="1" x14ac:dyDescent="0.2">
      <c r="A28" s="262"/>
      <c r="B28" s="263"/>
      <c r="C28" s="263"/>
      <c r="D28" s="431"/>
      <c r="E28" s="89"/>
    </row>
    <row r="29" spans="1:5" ht="11.5" hidden="1" x14ac:dyDescent="0.2">
      <c r="D29" s="428"/>
      <c r="E29" s="90"/>
    </row>
    <row r="30" spans="1:5" hidden="1" x14ac:dyDescent="0.2">
      <c r="E30" s="90"/>
    </row>
    <row r="32" spans="1:5" ht="41.25" customHeight="1" x14ac:dyDescent="0.2">
      <c r="A32" s="83" t="s">
        <v>10</v>
      </c>
      <c r="B32" s="115" t="s">
        <v>271</v>
      </c>
      <c r="C32" s="115" t="s">
        <v>263</v>
      </c>
      <c r="D32" s="435" t="s">
        <v>198</v>
      </c>
    </row>
    <row r="33" spans="1:4" ht="12" customHeight="1" x14ac:dyDescent="0.2">
      <c r="A33" s="169">
        <v>1</v>
      </c>
      <c r="B33" s="170">
        <v>2</v>
      </c>
      <c r="C33" s="170">
        <v>3</v>
      </c>
      <c r="D33" s="436" t="s">
        <v>197</v>
      </c>
    </row>
    <row r="34" spans="1:4" ht="12" customHeight="1" x14ac:dyDescent="0.3">
      <c r="A34" s="400" t="s">
        <v>280</v>
      </c>
      <c r="B34" s="168"/>
      <c r="C34" s="168"/>
      <c r="D34" s="361"/>
    </row>
    <row r="35" spans="1:4" ht="21" customHeight="1" x14ac:dyDescent="0.2">
      <c r="A35" s="425" t="s">
        <v>281</v>
      </c>
      <c r="B35" s="401">
        <f>SUM(B36:B40)</f>
        <v>3074644.63</v>
      </c>
      <c r="C35" s="401">
        <f>SUM(C36:C40)</f>
        <v>1553299.96</v>
      </c>
      <c r="D35" s="424">
        <f>C35/B35*100</f>
        <v>50.519658266978318</v>
      </c>
    </row>
    <row r="36" spans="1:4" ht="12.75" customHeight="1" x14ac:dyDescent="0.3">
      <c r="A36" s="404" t="s">
        <v>282</v>
      </c>
      <c r="B36" s="402">
        <v>12687.86</v>
      </c>
      <c r="C36" s="402">
        <v>7187.86</v>
      </c>
      <c r="D36" s="403">
        <f>C36/B36*100</f>
        <v>56.651476293086453</v>
      </c>
    </row>
    <row r="37" spans="1:4" ht="12.75" customHeight="1" x14ac:dyDescent="0.3">
      <c r="A37" s="404" t="s">
        <v>283</v>
      </c>
      <c r="B37" s="402">
        <v>6500.7</v>
      </c>
      <c r="C37" s="402">
        <v>3294.74</v>
      </c>
      <c r="D37" s="403">
        <f t="shared" ref="D37:D40" si="0">C37/B37*100</f>
        <v>50.682849539280383</v>
      </c>
    </row>
    <row r="38" spans="1:4" ht="12.75" customHeight="1" x14ac:dyDescent="0.3">
      <c r="A38" s="404" t="s">
        <v>284</v>
      </c>
      <c r="B38" s="402">
        <v>283730</v>
      </c>
      <c r="C38" s="402">
        <v>170779.89</v>
      </c>
      <c r="D38" s="403">
        <f t="shared" si="0"/>
        <v>60.190987911042193</v>
      </c>
    </row>
    <row r="39" spans="1:4" ht="12.75" customHeight="1" x14ac:dyDescent="0.3">
      <c r="A39" s="404" t="s">
        <v>285</v>
      </c>
      <c r="B39" s="402">
        <v>2771296.07</v>
      </c>
      <c r="C39" s="402">
        <v>1370782.47</v>
      </c>
      <c r="D39" s="403">
        <f t="shared" si="0"/>
        <v>49.463587988272941</v>
      </c>
    </row>
    <row r="40" spans="1:4" ht="12.75" customHeight="1" x14ac:dyDescent="0.3">
      <c r="A40" s="404" t="s">
        <v>286</v>
      </c>
      <c r="B40" s="402">
        <v>430</v>
      </c>
      <c r="C40" s="402">
        <v>1255</v>
      </c>
      <c r="D40" s="403">
        <f t="shared" si="0"/>
        <v>291.86046511627904</v>
      </c>
    </row>
    <row r="41" spans="1:4" ht="15" customHeight="1" x14ac:dyDescent="0.3">
      <c r="A41" s="167" t="s">
        <v>110</v>
      </c>
      <c r="B41" s="168">
        <f>B42+B47+B168+B197</f>
        <v>3074644.6300000004</v>
      </c>
      <c r="C41" s="168">
        <f>C42+C47+C168+C197</f>
        <v>1553299.9599999997</v>
      </c>
      <c r="D41" s="361">
        <f>C41/B41*100</f>
        <v>50.519658266978304</v>
      </c>
    </row>
    <row r="42" spans="1:4" ht="26" x14ac:dyDescent="0.3">
      <c r="A42" s="91" t="s">
        <v>163</v>
      </c>
      <c r="B42" s="114">
        <f>B43</f>
        <v>2000</v>
      </c>
      <c r="C42" s="114">
        <f t="shared" ref="C42:C43" si="1">C43</f>
        <v>660</v>
      </c>
      <c r="D42" s="353">
        <f>C42/B42*100</f>
        <v>33</v>
      </c>
    </row>
    <row r="43" spans="1:4" ht="13" x14ac:dyDescent="0.3">
      <c r="A43" s="107" t="s">
        <v>111</v>
      </c>
      <c r="B43" s="108">
        <f>B44</f>
        <v>2000</v>
      </c>
      <c r="C43" s="108">
        <f t="shared" si="1"/>
        <v>660</v>
      </c>
      <c r="D43" s="354">
        <f>C43/B43*100</f>
        <v>33</v>
      </c>
    </row>
    <row r="44" spans="1:4" ht="13" x14ac:dyDescent="0.3">
      <c r="A44" s="93" t="s">
        <v>105</v>
      </c>
      <c r="B44" s="94">
        <f>B45</f>
        <v>2000</v>
      </c>
      <c r="C44" s="94">
        <f>C45</f>
        <v>660</v>
      </c>
      <c r="D44" s="350">
        <f>C44/B44*100</f>
        <v>33</v>
      </c>
    </row>
    <row r="45" spans="1:4" ht="13" x14ac:dyDescent="0.3">
      <c r="A45" s="101" t="s">
        <v>112</v>
      </c>
      <c r="B45" s="97">
        <v>2000</v>
      </c>
      <c r="C45" s="97">
        <f>C46</f>
        <v>660</v>
      </c>
      <c r="D45" s="351">
        <f t="shared" ref="D45" si="2">C45/B45*100</f>
        <v>33</v>
      </c>
    </row>
    <row r="46" spans="1:4" ht="12" customHeight="1" x14ac:dyDescent="0.25">
      <c r="A46" s="96" t="s">
        <v>140</v>
      </c>
      <c r="B46" s="95"/>
      <c r="C46" s="95">
        <v>660</v>
      </c>
      <c r="D46" s="352"/>
    </row>
    <row r="47" spans="1:4" ht="26" x14ac:dyDescent="0.3">
      <c r="A47" s="91" t="s">
        <v>164</v>
      </c>
      <c r="B47" s="113">
        <f>B48</f>
        <v>3023691</v>
      </c>
      <c r="C47" s="113">
        <f>C48</f>
        <v>1537044.9799999997</v>
      </c>
      <c r="D47" s="353">
        <f>C47/B47*100</f>
        <v>50.833401296627187</v>
      </c>
    </row>
    <row r="48" spans="1:4" ht="13" x14ac:dyDescent="0.3">
      <c r="A48" s="107" t="s">
        <v>113</v>
      </c>
      <c r="B48" s="108">
        <f>B49+B59+B93+B108+B120+B141+B163</f>
        <v>3023691</v>
      </c>
      <c r="C48" s="108">
        <f>C49+C59+C93+C108+C120+C141+C163</f>
        <v>1537044.9799999997</v>
      </c>
      <c r="D48" s="354">
        <f>C48/B48*100</f>
        <v>50.833401296627187</v>
      </c>
    </row>
    <row r="49" spans="1:7" ht="13" x14ac:dyDescent="0.3">
      <c r="A49" s="93" t="s">
        <v>106</v>
      </c>
      <c r="B49" s="94">
        <f>B50+B51+B57</f>
        <v>6167</v>
      </c>
      <c r="C49" s="94">
        <f>C50+C51+C57</f>
        <v>3014.7599999999998</v>
      </c>
      <c r="D49" s="350">
        <f>C49/B49*100</f>
        <v>48.885357548240634</v>
      </c>
    </row>
    <row r="50" spans="1:7" ht="13" x14ac:dyDescent="0.3">
      <c r="A50" s="101" t="s">
        <v>114</v>
      </c>
      <c r="B50" s="97">
        <v>154</v>
      </c>
      <c r="C50" s="97">
        <v>0</v>
      </c>
      <c r="D50" s="351" t="s">
        <v>202</v>
      </c>
    </row>
    <row r="51" spans="1:7" ht="13" x14ac:dyDescent="0.3">
      <c r="A51" s="101" t="s">
        <v>112</v>
      </c>
      <c r="B51" s="97">
        <v>6000</v>
      </c>
      <c r="C51" s="97">
        <f>SUM(C52:C55)</f>
        <v>3009.54</v>
      </c>
      <c r="D51" s="351">
        <f t="shared" ref="D51" si="3">C51/B51*100</f>
        <v>50.158999999999999</v>
      </c>
    </row>
    <row r="52" spans="1:7" ht="13" x14ac:dyDescent="0.3">
      <c r="A52" s="96" t="s">
        <v>130</v>
      </c>
      <c r="B52" s="97"/>
      <c r="C52" s="95">
        <v>242.18</v>
      </c>
      <c r="D52" s="351"/>
    </row>
    <row r="53" spans="1:7" ht="13" x14ac:dyDescent="0.3">
      <c r="A53" s="96" t="s">
        <v>133</v>
      </c>
      <c r="B53" s="97"/>
      <c r="C53" s="95">
        <v>1543.5</v>
      </c>
      <c r="D53" s="351"/>
    </row>
    <row r="54" spans="1:7" ht="13" x14ac:dyDescent="0.3">
      <c r="A54" s="96" t="s">
        <v>135</v>
      </c>
      <c r="B54" s="97"/>
      <c r="C54" s="95">
        <v>83.84</v>
      </c>
      <c r="D54" s="351"/>
    </row>
    <row r="55" spans="1:7" ht="13" x14ac:dyDescent="0.3">
      <c r="A55" s="96" t="s">
        <v>140</v>
      </c>
      <c r="B55" s="97"/>
      <c r="C55" s="95">
        <v>1140.02</v>
      </c>
      <c r="D55" s="351"/>
    </row>
    <row r="56" spans="1:7" ht="13" x14ac:dyDescent="0.3">
      <c r="A56" s="96" t="s">
        <v>135</v>
      </c>
      <c r="B56" s="95"/>
      <c r="C56" s="95"/>
      <c r="D56" s="351"/>
    </row>
    <row r="57" spans="1:7" ht="13" x14ac:dyDescent="0.3">
      <c r="A57" s="101" t="s">
        <v>115</v>
      </c>
      <c r="B57" s="97">
        <v>13</v>
      </c>
      <c r="C57" s="97">
        <f>C58</f>
        <v>5.22</v>
      </c>
      <c r="D57" s="351">
        <f>C57/B57*100</f>
        <v>40.153846153846153</v>
      </c>
    </row>
    <row r="58" spans="1:7" ht="13" x14ac:dyDescent="0.3">
      <c r="A58" s="96" t="s">
        <v>122</v>
      </c>
      <c r="B58" s="95"/>
      <c r="C58" s="95">
        <v>5.22</v>
      </c>
      <c r="D58" s="351"/>
    </row>
    <row r="59" spans="1:7" ht="13" x14ac:dyDescent="0.3">
      <c r="A59" s="93" t="s">
        <v>107</v>
      </c>
      <c r="B59" s="94">
        <f>B60+B63+B88+B90</f>
        <v>157990</v>
      </c>
      <c r="C59" s="94">
        <f>C60+C63+C88</f>
        <v>84725.869999999981</v>
      </c>
      <c r="D59" s="350">
        <f>C59/B59*100</f>
        <v>53.627362491296907</v>
      </c>
    </row>
    <row r="60" spans="1:7" ht="13" x14ac:dyDescent="0.3">
      <c r="A60" s="104" t="s">
        <v>114</v>
      </c>
      <c r="B60" s="98">
        <v>2538.4</v>
      </c>
      <c r="C60" s="98">
        <f>C61+C62</f>
        <v>1316.43</v>
      </c>
      <c r="D60" s="351">
        <f>C60/B60*100</f>
        <v>51.860620863536091</v>
      </c>
    </row>
    <row r="61" spans="1:7" ht="12.5" x14ac:dyDescent="0.25">
      <c r="A61" s="96" t="s">
        <v>123</v>
      </c>
      <c r="B61" s="95"/>
      <c r="C61" s="95">
        <v>1129.99</v>
      </c>
      <c r="D61" s="352"/>
      <c r="G61" s="105"/>
    </row>
    <row r="62" spans="1:7" ht="12.5" x14ac:dyDescent="0.25">
      <c r="A62" s="96" t="s">
        <v>124</v>
      </c>
      <c r="B62" s="95"/>
      <c r="C62" s="95">
        <v>186.44</v>
      </c>
      <c r="D62" s="352"/>
    </row>
    <row r="63" spans="1:7" ht="13" x14ac:dyDescent="0.3">
      <c r="A63" s="101" t="s">
        <v>112</v>
      </c>
      <c r="B63" s="97">
        <v>152602.88</v>
      </c>
      <c r="C63" s="97">
        <f>SUM(C64:C87)</f>
        <v>83324.999999999985</v>
      </c>
      <c r="D63" s="351">
        <f>C63/B63*100</f>
        <v>54.602508157119956</v>
      </c>
    </row>
    <row r="64" spans="1:7" ht="12.5" x14ac:dyDescent="0.25">
      <c r="A64" s="96" t="s">
        <v>125</v>
      </c>
      <c r="B64" s="95"/>
      <c r="C64" s="95">
        <v>23356.35</v>
      </c>
      <c r="D64" s="352"/>
    </row>
    <row r="65" spans="1:4" ht="12.5" x14ac:dyDescent="0.25">
      <c r="A65" s="96" t="s">
        <v>126</v>
      </c>
      <c r="B65" s="95"/>
      <c r="C65" s="95">
        <v>2099.5</v>
      </c>
      <c r="D65" s="352"/>
    </row>
    <row r="66" spans="1:4" ht="12.5" x14ac:dyDescent="0.25">
      <c r="A66" s="96" t="s">
        <v>127</v>
      </c>
      <c r="B66" s="95"/>
      <c r="C66" s="95">
        <v>245.5</v>
      </c>
      <c r="D66" s="352"/>
    </row>
    <row r="67" spans="1:4" ht="13" x14ac:dyDescent="0.3">
      <c r="A67" s="99" t="s">
        <v>128</v>
      </c>
      <c r="B67" s="98"/>
      <c r="C67" s="100">
        <v>6087.85</v>
      </c>
      <c r="D67" s="352"/>
    </row>
    <row r="68" spans="1:4" ht="13" x14ac:dyDescent="0.3">
      <c r="A68" s="99" t="s">
        <v>129</v>
      </c>
      <c r="B68" s="98"/>
      <c r="C68" s="100">
        <v>2985.78</v>
      </c>
      <c r="D68" s="352"/>
    </row>
    <row r="69" spans="1:4" ht="13" x14ac:dyDescent="0.3">
      <c r="A69" s="99" t="s">
        <v>151</v>
      </c>
      <c r="B69" s="98"/>
      <c r="C69" s="100">
        <v>0</v>
      </c>
      <c r="D69" s="352"/>
    </row>
    <row r="70" spans="1:4" ht="13" x14ac:dyDescent="0.3">
      <c r="A70" s="99" t="s">
        <v>130</v>
      </c>
      <c r="B70" s="98"/>
      <c r="C70" s="100">
        <v>2052.5100000000002</v>
      </c>
      <c r="D70" s="352"/>
    </row>
    <row r="71" spans="1:4" ht="13" x14ac:dyDescent="0.3">
      <c r="A71" s="99" t="s">
        <v>131</v>
      </c>
      <c r="B71" s="98"/>
      <c r="C71" s="100">
        <v>6865.82</v>
      </c>
      <c r="D71" s="352"/>
    </row>
    <row r="72" spans="1:4" ht="12.5" x14ac:dyDescent="0.25">
      <c r="A72" s="96" t="s">
        <v>132</v>
      </c>
      <c r="B72" s="95"/>
      <c r="C72" s="95">
        <v>211.6</v>
      </c>
      <c r="D72" s="352"/>
    </row>
    <row r="73" spans="1:4" ht="12.5" x14ac:dyDescent="0.25">
      <c r="A73" s="99" t="s">
        <v>121</v>
      </c>
      <c r="B73" s="100"/>
      <c r="C73" s="100">
        <v>4566.91</v>
      </c>
      <c r="D73" s="352"/>
    </row>
    <row r="74" spans="1:4" ht="12.5" x14ac:dyDescent="0.25">
      <c r="A74" s="99" t="s">
        <v>133</v>
      </c>
      <c r="B74" s="100"/>
      <c r="C74" s="100">
        <v>1463.73</v>
      </c>
      <c r="D74" s="352"/>
    </row>
    <row r="75" spans="1:4" ht="12.5" x14ac:dyDescent="0.25">
      <c r="A75" s="99" t="s">
        <v>134</v>
      </c>
      <c r="B75" s="100"/>
      <c r="C75" s="100">
        <v>0</v>
      </c>
      <c r="D75" s="352"/>
    </row>
    <row r="76" spans="1:4" ht="12.5" x14ac:dyDescent="0.25">
      <c r="A76" s="99" t="s">
        <v>135</v>
      </c>
      <c r="B76" s="100"/>
      <c r="C76" s="100">
        <v>0</v>
      </c>
      <c r="D76" s="352"/>
    </row>
    <row r="77" spans="1:4" ht="12.5" x14ac:dyDescent="0.25">
      <c r="A77" s="99" t="s">
        <v>136</v>
      </c>
      <c r="B77" s="100"/>
      <c r="C77" s="100">
        <v>1682.06</v>
      </c>
      <c r="D77" s="352"/>
    </row>
    <row r="78" spans="1:4" ht="12.5" x14ac:dyDescent="0.25">
      <c r="A78" s="99" t="s">
        <v>137</v>
      </c>
      <c r="B78" s="100"/>
      <c r="C78" s="100">
        <v>0</v>
      </c>
      <c r="D78" s="352"/>
    </row>
    <row r="79" spans="1:4" ht="12.5" x14ac:dyDescent="0.25">
      <c r="A79" s="99" t="s">
        <v>138</v>
      </c>
      <c r="B79" s="100"/>
      <c r="C79" s="100">
        <v>11853.16</v>
      </c>
      <c r="D79" s="352"/>
    </row>
    <row r="80" spans="1:4" ht="12.5" x14ac:dyDescent="0.25">
      <c r="A80" s="99" t="s">
        <v>139</v>
      </c>
      <c r="B80" s="100"/>
      <c r="C80" s="100">
        <v>3435.76</v>
      </c>
      <c r="D80" s="352"/>
    </row>
    <row r="81" spans="1:4" ht="12.5" x14ac:dyDescent="0.25">
      <c r="A81" s="99" t="s">
        <v>140</v>
      </c>
      <c r="B81" s="100"/>
      <c r="C81" s="100">
        <v>5076.5600000000004</v>
      </c>
      <c r="D81" s="352"/>
    </row>
    <row r="82" spans="1:4" ht="12.5" x14ac:dyDescent="0.25">
      <c r="A82" s="99" t="s">
        <v>141</v>
      </c>
      <c r="B82" s="100"/>
      <c r="C82" s="100">
        <v>7117.69</v>
      </c>
      <c r="D82" s="352"/>
    </row>
    <row r="83" spans="1:4" ht="13" x14ac:dyDescent="0.3">
      <c r="A83" s="99" t="s">
        <v>142</v>
      </c>
      <c r="B83" s="98"/>
      <c r="C83" s="100">
        <v>508.84</v>
      </c>
      <c r="D83" s="352"/>
    </row>
    <row r="84" spans="1:4" ht="13" x14ac:dyDescent="0.3">
      <c r="A84" s="99" t="s">
        <v>143</v>
      </c>
      <c r="B84" s="98"/>
      <c r="C84" s="100">
        <v>910</v>
      </c>
      <c r="D84" s="352"/>
    </row>
    <row r="85" spans="1:4" ht="13" x14ac:dyDescent="0.3">
      <c r="A85" s="99" t="s">
        <v>144</v>
      </c>
      <c r="B85" s="98"/>
      <c r="C85" s="100">
        <v>90.72</v>
      </c>
      <c r="D85" s="352"/>
    </row>
    <row r="86" spans="1:4" ht="13" x14ac:dyDescent="0.3">
      <c r="A86" s="99" t="s">
        <v>145</v>
      </c>
      <c r="B86" s="98"/>
      <c r="C86" s="100">
        <v>0</v>
      </c>
      <c r="D86" s="352"/>
    </row>
    <row r="87" spans="1:4" ht="13" x14ac:dyDescent="0.3">
      <c r="A87" s="99" t="s">
        <v>146</v>
      </c>
      <c r="B87" s="98"/>
      <c r="C87" s="100">
        <v>2714.66</v>
      </c>
      <c r="D87" s="352"/>
    </row>
    <row r="88" spans="1:4" ht="13" x14ac:dyDescent="0.3">
      <c r="A88" s="104" t="s">
        <v>115</v>
      </c>
      <c r="B88" s="98">
        <v>2056</v>
      </c>
      <c r="C88" s="98">
        <f>C89</f>
        <v>84.44</v>
      </c>
      <c r="D88" s="351">
        <f>C88/B88*100</f>
        <v>4.1070038910505833</v>
      </c>
    </row>
    <row r="89" spans="1:4" ht="13" x14ac:dyDescent="0.3">
      <c r="A89" s="99" t="s">
        <v>147</v>
      </c>
      <c r="B89" s="98"/>
      <c r="C89" s="100">
        <v>84.44</v>
      </c>
      <c r="D89" s="352"/>
    </row>
    <row r="90" spans="1:4" ht="26" x14ac:dyDescent="0.3">
      <c r="A90" s="104" t="s">
        <v>117</v>
      </c>
      <c r="B90" s="98">
        <v>792.72</v>
      </c>
      <c r="C90" s="98">
        <v>0</v>
      </c>
      <c r="D90" s="351" t="s">
        <v>202</v>
      </c>
    </row>
    <row r="91" spans="1:4" ht="13" x14ac:dyDescent="0.3">
      <c r="A91" s="99" t="s">
        <v>148</v>
      </c>
      <c r="B91" s="98"/>
      <c r="C91" s="100">
        <v>0</v>
      </c>
      <c r="D91" s="352"/>
    </row>
    <row r="92" spans="1:4" ht="13" x14ac:dyDescent="0.3">
      <c r="A92" s="99" t="s">
        <v>149</v>
      </c>
      <c r="B92" s="98"/>
      <c r="C92" s="100">
        <v>0</v>
      </c>
      <c r="D92" s="352"/>
    </row>
    <row r="93" spans="1:4" ht="13" x14ac:dyDescent="0.3">
      <c r="A93" s="93" t="s">
        <v>199</v>
      </c>
      <c r="B93" s="94">
        <f>B94</f>
        <v>104600</v>
      </c>
      <c r="C93" s="94">
        <f>C94</f>
        <v>58217.520000000011</v>
      </c>
      <c r="D93" s="350">
        <f>C93/B93*100</f>
        <v>55.657284894837488</v>
      </c>
    </row>
    <row r="94" spans="1:4" ht="13" x14ac:dyDescent="0.3">
      <c r="A94" s="101" t="s">
        <v>112</v>
      </c>
      <c r="B94" s="97">
        <v>104600</v>
      </c>
      <c r="C94" s="97">
        <f>SUM(C95:C107)</f>
        <v>58217.520000000011</v>
      </c>
      <c r="D94" s="351">
        <f>C94/B94*100</f>
        <v>55.657284894837488</v>
      </c>
    </row>
    <row r="95" spans="1:4" ht="12.5" x14ac:dyDescent="0.25">
      <c r="A95" s="96" t="s">
        <v>125</v>
      </c>
      <c r="B95" s="95"/>
      <c r="C95" s="95">
        <v>0</v>
      </c>
      <c r="D95" s="352"/>
    </row>
    <row r="96" spans="1:4" ht="12.5" x14ac:dyDescent="0.25">
      <c r="A96" s="96" t="s">
        <v>150</v>
      </c>
      <c r="B96" s="95"/>
      <c r="C96" s="95">
        <v>38357.53</v>
      </c>
      <c r="D96" s="352"/>
    </row>
    <row r="97" spans="1:4" ht="13" x14ac:dyDescent="0.3">
      <c r="A97" s="99" t="s">
        <v>128</v>
      </c>
      <c r="B97" s="98"/>
      <c r="C97" s="100">
        <v>1392.32</v>
      </c>
      <c r="D97" s="352"/>
    </row>
    <row r="98" spans="1:4" ht="13" x14ac:dyDescent="0.3">
      <c r="A98" s="99" t="s">
        <v>151</v>
      </c>
      <c r="B98" s="98"/>
      <c r="C98" s="100">
        <v>7308.03</v>
      </c>
      <c r="D98" s="352"/>
    </row>
    <row r="99" spans="1:4" ht="13" x14ac:dyDescent="0.3">
      <c r="A99" s="99" t="s">
        <v>130</v>
      </c>
      <c r="B99" s="98"/>
      <c r="C99" s="100">
        <v>101.48</v>
      </c>
      <c r="D99" s="352"/>
    </row>
    <row r="100" spans="1:4" ht="12.5" x14ac:dyDescent="0.25">
      <c r="A100" s="99" t="s">
        <v>121</v>
      </c>
      <c r="B100" s="100"/>
      <c r="C100" s="100">
        <v>790.37</v>
      </c>
      <c r="D100" s="352"/>
    </row>
    <row r="101" spans="1:4" ht="12.5" x14ac:dyDescent="0.25">
      <c r="A101" s="99" t="s">
        <v>133</v>
      </c>
      <c r="B101" s="100"/>
      <c r="C101" s="100">
        <v>3441.75</v>
      </c>
      <c r="D101" s="352"/>
    </row>
    <row r="102" spans="1:4" ht="12.5" x14ac:dyDescent="0.25">
      <c r="A102" s="99" t="s">
        <v>135</v>
      </c>
      <c r="B102" s="100"/>
      <c r="C102" s="100">
        <v>4800.05</v>
      </c>
      <c r="D102" s="352"/>
    </row>
    <row r="103" spans="1:4" ht="12.5" x14ac:dyDescent="0.25">
      <c r="A103" s="99" t="s">
        <v>136</v>
      </c>
      <c r="B103" s="100"/>
      <c r="C103" s="100">
        <v>660</v>
      </c>
      <c r="D103" s="352"/>
    </row>
    <row r="104" spans="1:4" ht="12.5" x14ac:dyDescent="0.25">
      <c r="A104" s="99" t="s">
        <v>137</v>
      </c>
      <c r="B104" s="100"/>
      <c r="C104" s="100">
        <v>0</v>
      </c>
      <c r="D104" s="352"/>
    </row>
    <row r="105" spans="1:4" ht="12.5" x14ac:dyDescent="0.25">
      <c r="A105" s="99" t="s">
        <v>139</v>
      </c>
      <c r="B105" s="100"/>
      <c r="C105" s="100">
        <v>0</v>
      </c>
      <c r="D105" s="352"/>
    </row>
    <row r="106" spans="1:4" ht="12.5" x14ac:dyDescent="0.25">
      <c r="A106" s="99" t="s">
        <v>140</v>
      </c>
      <c r="B106" s="100"/>
      <c r="C106" s="100">
        <v>705.66</v>
      </c>
      <c r="D106" s="352"/>
    </row>
    <row r="107" spans="1:4" ht="13" x14ac:dyDescent="0.3">
      <c r="A107" s="99" t="s">
        <v>152</v>
      </c>
      <c r="B107" s="98"/>
      <c r="C107" s="100">
        <v>660.33</v>
      </c>
      <c r="D107" s="352"/>
    </row>
    <row r="108" spans="1:4" ht="13" x14ac:dyDescent="0.3">
      <c r="A108" s="93" t="s">
        <v>200</v>
      </c>
      <c r="B108" s="94">
        <f>B109</f>
        <v>2000</v>
      </c>
      <c r="C108" s="94">
        <f>C109</f>
        <v>23829.83</v>
      </c>
      <c r="D108" s="350">
        <f>C108/B108*100</f>
        <v>1191.4915000000001</v>
      </c>
    </row>
    <row r="109" spans="1:4" s="405" customFormat="1" ht="13" x14ac:dyDescent="0.3">
      <c r="A109" s="406" t="s">
        <v>112</v>
      </c>
      <c r="B109" s="407">
        <v>2000</v>
      </c>
      <c r="C109" s="407">
        <f>SUM(C110:C119)</f>
        <v>23829.83</v>
      </c>
      <c r="D109" s="408">
        <f>C109/B109*100</f>
        <v>1191.4915000000001</v>
      </c>
    </row>
    <row r="110" spans="1:4" s="405" customFormat="1" ht="13" x14ac:dyDescent="0.3">
      <c r="A110" s="411" t="s">
        <v>125</v>
      </c>
      <c r="B110" s="409"/>
      <c r="C110" s="412">
        <v>6128.48</v>
      </c>
      <c r="D110" s="410"/>
    </row>
    <row r="111" spans="1:4" s="405" customFormat="1" ht="13" x14ac:dyDescent="0.3">
      <c r="A111" s="411" t="s">
        <v>126</v>
      </c>
      <c r="B111" s="409"/>
      <c r="C111" s="412">
        <v>425</v>
      </c>
      <c r="D111" s="410"/>
    </row>
    <row r="112" spans="1:4" s="405" customFormat="1" ht="13" x14ac:dyDescent="0.3">
      <c r="A112" s="411" t="s">
        <v>128</v>
      </c>
      <c r="B112" s="409"/>
      <c r="C112" s="412">
        <v>1111.51</v>
      </c>
      <c r="D112" s="410"/>
    </row>
    <row r="113" spans="1:4" s="405" customFormat="1" ht="13" x14ac:dyDescent="0.3">
      <c r="A113" s="411" t="s">
        <v>129</v>
      </c>
      <c r="B113" s="409"/>
      <c r="C113" s="412">
        <v>788.6</v>
      </c>
      <c r="D113" s="410"/>
    </row>
    <row r="114" spans="1:4" ht="13" x14ac:dyDescent="0.3">
      <c r="A114" s="99" t="s">
        <v>130</v>
      </c>
      <c r="B114" s="98"/>
      <c r="C114" s="100">
        <v>420</v>
      </c>
      <c r="D114" s="352"/>
    </row>
    <row r="115" spans="1:4" ht="13" x14ac:dyDescent="0.3">
      <c r="A115" s="99" t="s">
        <v>121</v>
      </c>
      <c r="B115" s="98"/>
      <c r="C115" s="100">
        <v>2005.45</v>
      </c>
      <c r="D115" s="352"/>
    </row>
    <row r="116" spans="1:4" ht="12.5" x14ac:dyDescent="0.25">
      <c r="A116" s="99" t="s">
        <v>136</v>
      </c>
      <c r="B116" s="100"/>
      <c r="C116" s="100">
        <v>10184.77</v>
      </c>
      <c r="D116" s="352"/>
    </row>
    <row r="117" spans="1:4" ht="12.5" x14ac:dyDescent="0.25">
      <c r="A117" s="99" t="s">
        <v>138</v>
      </c>
      <c r="B117" s="100"/>
      <c r="C117" s="100">
        <v>649.30999999999995</v>
      </c>
      <c r="D117" s="352"/>
    </row>
    <row r="118" spans="1:4" ht="12.5" x14ac:dyDescent="0.25">
      <c r="A118" s="99" t="s">
        <v>141</v>
      </c>
      <c r="B118" s="100"/>
      <c r="C118" s="100">
        <v>1066.71</v>
      </c>
      <c r="D118" s="352"/>
    </row>
    <row r="119" spans="1:4" ht="12.5" x14ac:dyDescent="0.25">
      <c r="A119" s="99" t="s">
        <v>142</v>
      </c>
      <c r="B119" s="100"/>
      <c r="C119" s="100">
        <v>1050</v>
      </c>
      <c r="D119" s="352"/>
    </row>
    <row r="120" spans="1:4" ht="13" x14ac:dyDescent="0.3">
      <c r="A120" s="93" t="s">
        <v>292</v>
      </c>
      <c r="B120" s="94">
        <f>B121+B126</f>
        <v>2721679</v>
      </c>
      <c r="C120" s="94">
        <f>C121+C126</f>
        <v>1352978.2699999998</v>
      </c>
      <c r="D120" s="350">
        <f>C120/B120*100</f>
        <v>49.711162484628048</v>
      </c>
    </row>
    <row r="121" spans="1:4" ht="13" x14ac:dyDescent="0.3">
      <c r="A121" s="102" t="s">
        <v>114</v>
      </c>
      <c r="B121" s="103">
        <v>2700824</v>
      </c>
      <c r="C121" s="103">
        <f>SUM(C122:C125)</f>
        <v>1349708.2699999998</v>
      </c>
      <c r="D121" s="350">
        <f>C121/B121*100</f>
        <v>49.973943877868379</v>
      </c>
    </row>
    <row r="122" spans="1:4" ht="13" x14ac:dyDescent="0.3">
      <c r="A122" s="99" t="s">
        <v>158</v>
      </c>
      <c r="B122" s="98"/>
      <c r="C122" s="100">
        <v>1059541.42</v>
      </c>
      <c r="D122" s="352"/>
    </row>
    <row r="123" spans="1:4" ht="12.5" x14ac:dyDescent="0.25">
      <c r="A123" s="96" t="s">
        <v>123</v>
      </c>
      <c r="B123" s="95"/>
      <c r="C123" s="95">
        <v>60099.98</v>
      </c>
      <c r="D123" s="352"/>
    </row>
    <row r="124" spans="1:4" ht="13" x14ac:dyDescent="0.3">
      <c r="A124" s="99" t="s">
        <v>159</v>
      </c>
      <c r="B124" s="98"/>
      <c r="C124" s="100">
        <v>45325.9</v>
      </c>
      <c r="D124" s="352"/>
    </row>
    <row r="125" spans="1:4" ht="12" customHeight="1" x14ac:dyDescent="0.25">
      <c r="A125" s="96" t="s">
        <v>124</v>
      </c>
      <c r="B125" s="95"/>
      <c r="C125" s="95">
        <v>184740.97</v>
      </c>
      <c r="D125" s="352"/>
    </row>
    <row r="126" spans="1:4" ht="13" x14ac:dyDescent="0.3">
      <c r="A126" s="102" t="s">
        <v>112</v>
      </c>
      <c r="B126" s="103">
        <v>20855</v>
      </c>
      <c r="C126" s="103">
        <f>SUM(C127:C140)</f>
        <v>3270</v>
      </c>
      <c r="D126" s="356">
        <f>C126/B126*100</f>
        <v>15.679693119156077</v>
      </c>
    </row>
    <row r="127" spans="1:4" s="105" customFormat="1" ht="13" x14ac:dyDescent="0.3">
      <c r="A127" s="99" t="s">
        <v>125</v>
      </c>
      <c r="B127" s="98"/>
      <c r="C127" s="100">
        <v>300</v>
      </c>
      <c r="D127" s="352"/>
    </row>
    <row r="128" spans="1:4" s="105" customFormat="1" ht="13" x14ac:dyDescent="0.3">
      <c r="A128" s="99" t="s">
        <v>150</v>
      </c>
      <c r="B128" s="98"/>
      <c r="C128" s="100"/>
      <c r="D128" s="352"/>
    </row>
    <row r="129" spans="1:4" s="105" customFormat="1" ht="13" x14ac:dyDescent="0.3">
      <c r="A129" s="99" t="s">
        <v>127</v>
      </c>
      <c r="B129" s="98"/>
      <c r="C129" s="100"/>
      <c r="D129" s="352"/>
    </row>
    <row r="130" spans="1:4" s="105" customFormat="1" ht="13" x14ac:dyDescent="0.3">
      <c r="A130" s="99" t="s">
        <v>128</v>
      </c>
      <c r="B130" s="98"/>
      <c r="C130" s="100"/>
      <c r="D130" s="352"/>
    </row>
    <row r="131" spans="1:4" s="105" customFormat="1" ht="13" x14ac:dyDescent="0.3">
      <c r="A131" s="99" t="s">
        <v>151</v>
      </c>
      <c r="B131" s="98"/>
      <c r="C131" s="100"/>
      <c r="D131" s="352"/>
    </row>
    <row r="132" spans="1:4" s="105" customFormat="1" ht="13" x14ac:dyDescent="0.3">
      <c r="A132" s="99" t="s">
        <v>130</v>
      </c>
      <c r="B132" s="98"/>
      <c r="C132" s="100"/>
      <c r="D132" s="352"/>
    </row>
    <row r="133" spans="1:4" s="105" customFormat="1" ht="12.5" x14ac:dyDescent="0.25">
      <c r="A133" s="99" t="s">
        <v>121</v>
      </c>
      <c r="B133" s="100"/>
      <c r="C133" s="100"/>
      <c r="D133" s="352"/>
    </row>
    <row r="134" spans="1:4" s="105" customFormat="1" ht="12.5" x14ac:dyDescent="0.25">
      <c r="A134" s="99" t="s">
        <v>135</v>
      </c>
      <c r="B134" s="100"/>
      <c r="C134" s="100"/>
      <c r="D134" s="352"/>
    </row>
    <row r="135" spans="1:4" s="105" customFormat="1" ht="12.5" x14ac:dyDescent="0.25">
      <c r="A135" s="99" t="s">
        <v>137</v>
      </c>
      <c r="B135" s="100"/>
      <c r="C135" s="100"/>
      <c r="D135" s="352"/>
    </row>
    <row r="136" spans="1:4" s="105" customFormat="1" ht="12.5" x14ac:dyDescent="0.25">
      <c r="A136" s="99" t="s">
        <v>138</v>
      </c>
      <c r="B136" s="100"/>
      <c r="C136" s="100"/>
      <c r="D136" s="352"/>
    </row>
    <row r="137" spans="1:4" s="105" customFormat="1" ht="12.5" x14ac:dyDescent="0.25">
      <c r="A137" s="99" t="s">
        <v>141</v>
      </c>
      <c r="B137" s="100"/>
      <c r="C137" s="100"/>
      <c r="D137" s="352"/>
    </row>
    <row r="138" spans="1:4" s="105" customFormat="1" ht="13" x14ac:dyDescent="0.3">
      <c r="A138" s="99" t="s">
        <v>144</v>
      </c>
      <c r="B138" s="98"/>
      <c r="C138" s="100">
        <v>2730</v>
      </c>
      <c r="D138" s="352"/>
    </row>
    <row r="139" spans="1:4" s="105" customFormat="1" ht="13" x14ac:dyDescent="0.3">
      <c r="A139" s="99" t="s">
        <v>145</v>
      </c>
      <c r="B139" s="98"/>
      <c r="C139" s="100"/>
      <c r="D139" s="352"/>
    </row>
    <row r="140" spans="1:4" s="105" customFormat="1" ht="13" x14ac:dyDescent="0.3">
      <c r="A140" s="99" t="s">
        <v>146</v>
      </c>
      <c r="B140" s="98"/>
      <c r="C140" s="100">
        <v>240</v>
      </c>
      <c r="D140" s="352"/>
    </row>
    <row r="141" spans="1:4" ht="13" x14ac:dyDescent="0.3">
      <c r="A141" s="93" t="s">
        <v>290</v>
      </c>
      <c r="B141" s="94">
        <f>B142+B147</f>
        <v>30955</v>
      </c>
      <c r="C141" s="94">
        <f>C142+C147</f>
        <v>13023.730000000001</v>
      </c>
      <c r="D141" s="350">
        <f>C141/B141*100</f>
        <v>42.073106121789699</v>
      </c>
    </row>
    <row r="142" spans="1:4" ht="13" x14ac:dyDescent="0.3">
      <c r="A142" s="102" t="s">
        <v>114</v>
      </c>
      <c r="B142" s="103">
        <v>9320</v>
      </c>
      <c r="C142" s="103">
        <f>SUM(C143:C146)</f>
        <v>1810.6200000000001</v>
      </c>
      <c r="D142" s="350">
        <f>C142/B142*100</f>
        <v>19.427253218884122</v>
      </c>
    </row>
    <row r="143" spans="1:4" ht="13" x14ac:dyDescent="0.3">
      <c r="A143" s="99" t="s">
        <v>158</v>
      </c>
      <c r="B143" s="98"/>
      <c r="C143" s="100"/>
      <c r="D143" s="352"/>
    </row>
    <row r="144" spans="1:4" ht="12.5" x14ac:dyDescent="0.25">
      <c r="A144" s="96" t="s">
        <v>123</v>
      </c>
      <c r="B144" s="95"/>
      <c r="C144" s="95">
        <v>1554.16</v>
      </c>
      <c r="D144" s="352"/>
    </row>
    <row r="145" spans="1:4" ht="13" x14ac:dyDescent="0.3">
      <c r="A145" s="99" t="s">
        <v>159</v>
      </c>
      <c r="B145" s="98"/>
      <c r="C145" s="100"/>
      <c r="D145" s="352"/>
    </row>
    <row r="146" spans="1:4" ht="12" customHeight="1" x14ac:dyDescent="0.25">
      <c r="A146" s="96" t="s">
        <v>124</v>
      </c>
      <c r="B146" s="95"/>
      <c r="C146" s="95">
        <v>256.45999999999998</v>
      </c>
      <c r="D146" s="352"/>
    </row>
    <row r="147" spans="1:4" ht="13" x14ac:dyDescent="0.3">
      <c r="A147" s="102" t="s">
        <v>112</v>
      </c>
      <c r="B147" s="103">
        <v>21635</v>
      </c>
      <c r="C147" s="103">
        <f>SUM(C148:C158)</f>
        <v>11213.11</v>
      </c>
      <c r="D147" s="356">
        <f>C147/B147*100</f>
        <v>51.828564825514214</v>
      </c>
    </row>
    <row r="148" spans="1:4" s="105" customFormat="1" ht="13" x14ac:dyDescent="0.3">
      <c r="A148" s="99" t="s">
        <v>125</v>
      </c>
      <c r="B148" s="98"/>
      <c r="C148" s="100"/>
      <c r="D148" s="352"/>
    </row>
    <row r="149" spans="1:4" s="105" customFormat="1" ht="13" x14ac:dyDescent="0.3">
      <c r="A149" s="99" t="s">
        <v>150</v>
      </c>
      <c r="B149" s="98"/>
      <c r="C149" s="100"/>
      <c r="D149" s="352"/>
    </row>
    <row r="150" spans="1:4" s="105" customFormat="1" ht="13" x14ac:dyDescent="0.3">
      <c r="A150" s="99" t="s">
        <v>127</v>
      </c>
      <c r="B150" s="98"/>
      <c r="C150" s="100">
        <v>5477.81</v>
      </c>
      <c r="D150" s="352"/>
    </row>
    <row r="151" spans="1:4" s="105" customFormat="1" ht="13" x14ac:dyDescent="0.3">
      <c r="A151" s="99" t="s">
        <v>128</v>
      </c>
      <c r="B151" s="98"/>
      <c r="C151" s="100">
        <v>635.71</v>
      </c>
      <c r="D151" s="352"/>
    </row>
    <row r="152" spans="1:4" s="105" customFormat="1" ht="13" x14ac:dyDescent="0.3">
      <c r="A152" s="99" t="s">
        <v>151</v>
      </c>
      <c r="B152" s="98"/>
      <c r="C152" s="100">
        <v>3663.47</v>
      </c>
      <c r="D152" s="352"/>
    </row>
    <row r="153" spans="1:4" s="105" customFormat="1" ht="13" x14ac:dyDescent="0.3">
      <c r="A153" s="99" t="s">
        <v>130</v>
      </c>
      <c r="B153" s="98"/>
      <c r="C153" s="100"/>
      <c r="D153" s="352"/>
    </row>
    <row r="154" spans="1:4" s="105" customFormat="1" ht="12.5" x14ac:dyDescent="0.25">
      <c r="A154" s="99" t="s">
        <v>121</v>
      </c>
      <c r="B154" s="100"/>
      <c r="C154" s="100"/>
      <c r="D154" s="352"/>
    </row>
    <row r="155" spans="1:4" s="105" customFormat="1" ht="12.5" x14ac:dyDescent="0.25">
      <c r="A155" s="99" t="s">
        <v>133</v>
      </c>
      <c r="B155" s="100"/>
      <c r="C155" s="100">
        <v>402.61</v>
      </c>
      <c r="D155" s="352"/>
    </row>
    <row r="156" spans="1:4" s="105" customFormat="1" ht="12.5" x14ac:dyDescent="0.25">
      <c r="A156" s="99" t="s">
        <v>135</v>
      </c>
      <c r="B156" s="100"/>
      <c r="C156" s="100">
        <v>1033.51</v>
      </c>
      <c r="D156" s="352"/>
    </row>
    <row r="157" spans="1:4" s="105" customFormat="1" ht="12.5" x14ac:dyDescent="0.25">
      <c r="A157" s="99" t="s">
        <v>137</v>
      </c>
      <c r="B157" s="100"/>
      <c r="C157" s="100"/>
      <c r="D157" s="352"/>
    </row>
    <row r="158" spans="1:4" s="105" customFormat="1" ht="12.5" x14ac:dyDescent="0.25">
      <c r="A158" s="99" t="s">
        <v>138</v>
      </c>
      <c r="B158" s="100"/>
      <c r="C158" s="100"/>
      <c r="D158" s="352"/>
    </row>
    <row r="159" spans="1:4" s="105" customFormat="1" ht="12.5" x14ac:dyDescent="0.25">
      <c r="A159" s="99" t="s">
        <v>141</v>
      </c>
      <c r="B159" s="100"/>
      <c r="C159" s="100"/>
      <c r="D159" s="352"/>
    </row>
    <row r="160" spans="1:4" s="105" customFormat="1" ht="13" x14ac:dyDescent="0.3">
      <c r="A160" s="99" t="s">
        <v>144</v>
      </c>
      <c r="B160" s="98"/>
      <c r="C160" s="100"/>
      <c r="D160" s="352"/>
    </row>
    <row r="161" spans="1:4" s="105" customFormat="1" ht="13" x14ac:dyDescent="0.3">
      <c r="A161" s="99" t="s">
        <v>145</v>
      </c>
      <c r="B161" s="98"/>
      <c r="C161" s="100"/>
      <c r="D161" s="352"/>
    </row>
    <row r="162" spans="1:4" s="105" customFormat="1" ht="13" x14ac:dyDescent="0.3">
      <c r="A162" s="99" t="s">
        <v>146</v>
      </c>
      <c r="B162" s="98"/>
      <c r="C162" s="100"/>
      <c r="D162" s="352"/>
    </row>
    <row r="163" spans="1:4" ht="13" x14ac:dyDescent="0.3">
      <c r="A163" s="93" t="s">
        <v>287</v>
      </c>
      <c r="B163" s="94">
        <f>B164</f>
        <v>300</v>
      </c>
      <c r="C163" s="94">
        <f>C164+C166</f>
        <v>1255</v>
      </c>
      <c r="D163" s="350">
        <f>C163/B163*100</f>
        <v>418.33333333333337</v>
      </c>
    </row>
    <row r="164" spans="1:4" ht="13" x14ac:dyDescent="0.3">
      <c r="A164" s="102" t="s">
        <v>112</v>
      </c>
      <c r="B164" s="103">
        <v>300</v>
      </c>
      <c r="C164" s="103">
        <f>C165</f>
        <v>55</v>
      </c>
      <c r="D164" s="350">
        <f>C164/B164*100</f>
        <v>18.333333333333332</v>
      </c>
    </row>
    <row r="165" spans="1:4" ht="12.5" x14ac:dyDescent="0.25">
      <c r="A165" s="99" t="s">
        <v>131</v>
      </c>
      <c r="B165" s="100"/>
      <c r="C165" s="100">
        <v>55</v>
      </c>
      <c r="D165" s="357"/>
    </row>
    <row r="166" spans="1:4" ht="13" x14ac:dyDescent="0.3">
      <c r="A166" s="110" t="s">
        <v>116</v>
      </c>
      <c r="B166" s="94">
        <v>0</v>
      </c>
      <c r="C166" s="94">
        <f>C167</f>
        <v>1200</v>
      </c>
      <c r="D166" s="350" t="s">
        <v>202</v>
      </c>
    </row>
    <row r="167" spans="1:4" ht="12.5" x14ac:dyDescent="0.25">
      <c r="A167" s="398" t="s">
        <v>153</v>
      </c>
      <c r="B167" s="109">
        <v>0</v>
      </c>
      <c r="C167" s="109">
        <v>1200</v>
      </c>
      <c r="D167" s="358"/>
    </row>
    <row r="168" spans="1:4" ht="26" x14ac:dyDescent="0.2">
      <c r="A168" s="362" t="s">
        <v>231</v>
      </c>
      <c r="B168" s="114">
        <f>B169+B177+B193</f>
        <v>18984.93</v>
      </c>
      <c r="C168" s="114">
        <f>C169+C177+C193</f>
        <v>11308.33</v>
      </c>
      <c r="D168" s="353">
        <f>C168/B168*100</f>
        <v>59.564770583826224</v>
      </c>
    </row>
    <row r="169" spans="1:4" ht="15.75" customHeight="1" x14ac:dyDescent="0.3">
      <c r="A169" s="107" t="s">
        <v>118</v>
      </c>
      <c r="B169" s="108">
        <f t="shared" ref="B169:C169" si="4">B170</f>
        <v>3700</v>
      </c>
      <c r="C169" s="108">
        <f t="shared" si="4"/>
        <v>3700</v>
      </c>
      <c r="D169" s="354">
        <f>C169/B169*100</f>
        <v>100</v>
      </c>
    </row>
    <row r="170" spans="1:4" ht="15.75" customHeight="1" x14ac:dyDescent="0.3">
      <c r="A170" s="93" t="s">
        <v>105</v>
      </c>
      <c r="B170" s="94">
        <f>B171</f>
        <v>3700</v>
      </c>
      <c r="C170" s="94">
        <f>C171</f>
        <v>3700</v>
      </c>
      <c r="D170" s="350">
        <f>C170/B170*100</f>
        <v>100</v>
      </c>
    </row>
    <row r="171" spans="1:4" ht="13" customHeight="1" x14ac:dyDescent="0.3">
      <c r="A171" s="102" t="s">
        <v>112</v>
      </c>
      <c r="B171" s="103">
        <v>3700</v>
      </c>
      <c r="C171" s="103">
        <f>SUM(C172:C176)</f>
        <v>3700</v>
      </c>
      <c r="D171" s="356">
        <f>C171/B171*100</f>
        <v>100</v>
      </c>
    </row>
    <row r="172" spans="1:4" ht="13" customHeight="1" x14ac:dyDescent="0.25">
      <c r="A172" s="96" t="s">
        <v>121</v>
      </c>
      <c r="B172" s="95"/>
      <c r="C172" s="95">
        <v>1400</v>
      </c>
      <c r="D172" s="352"/>
    </row>
    <row r="173" spans="1:4" ht="13" customHeight="1" x14ac:dyDescent="0.3">
      <c r="A173" s="99" t="s">
        <v>136</v>
      </c>
      <c r="B173" s="100"/>
      <c r="C173" s="100"/>
      <c r="D173" s="355"/>
    </row>
    <row r="174" spans="1:4" ht="13" customHeight="1" x14ac:dyDescent="0.3">
      <c r="A174" s="99" t="s">
        <v>140</v>
      </c>
      <c r="B174" s="98"/>
      <c r="C174" s="100">
        <v>2300</v>
      </c>
      <c r="D174" s="352"/>
    </row>
    <row r="175" spans="1:4" ht="13" customHeight="1" x14ac:dyDescent="0.3">
      <c r="A175" s="99" t="s">
        <v>141</v>
      </c>
      <c r="B175" s="100"/>
      <c r="C175" s="100"/>
      <c r="D175" s="355"/>
    </row>
    <row r="176" spans="1:4" ht="13" customHeight="1" x14ac:dyDescent="0.3">
      <c r="A176" s="99" t="s">
        <v>142</v>
      </c>
      <c r="B176" s="100"/>
      <c r="C176" s="100"/>
      <c r="D176" s="355"/>
    </row>
    <row r="177" spans="1:7" ht="13" x14ac:dyDescent="0.3">
      <c r="A177" s="107" t="s">
        <v>119</v>
      </c>
      <c r="B177" s="108">
        <f>B178+B182+B187</f>
        <v>14888.93</v>
      </c>
      <c r="C177" s="108">
        <f>C178+C182+C187</f>
        <v>7450.83</v>
      </c>
      <c r="D177" s="359">
        <f>C177/B177*100</f>
        <v>50.042749881959281</v>
      </c>
    </row>
    <row r="178" spans="1:7" ht="13" x14ac:dyDescent="0.3">
      <c r="A178" s="93" t="s">
        <v>105</v>
      </c>
      <c r="B178" s="94">
        <f>B179</f>
        <v>6987.86</v>
      </c>
      <c r="C178" s="94">
        <f>C179</f>
        <v>2827.86</v>
      </c>
      <c r="D178" s="350">
        <f>C178/B178*100</f>
        <v>40.468183392340435</v>
      </c>
    </row>
    <row r="179" spans="1:7" ht="13" x14ac:dyDescent="0.3">
      <c r="A179" s="102" t="s">
        <v>114</v>
      </c>
      <c r="B179" s="103">
        <v>6987.86</v>
      </c>
      <c r="C179" s="103">
        <f>SUM(C180:C181)</f>
        <v>2827.86</v>
      </c>
      <c r="D179" s="356">
        <f>C179/B179*100</f>
        <v>40.468183392340435</v>
      </c>
    </row>
    <row r="180" spans="1:7" ht="12.5" x14ac:dyDescent="0.25">
      <c r="A180" s="99" t="s">
        <v>158</v>
      </c>
      <c r="B180" s="100"/>
      <c r="C180" s="100">
        <v>2427.86</v>
      </c>
      <c r="D180" s="357"/>
    </row>
    <row r="181" spans="1:7" ht="12.5" x14ac:dyDescent="0.25">
      <c r="A181" s="99" t="s">
        <v>159</v>
      </c>
      <c r="B181" s="100"/>
      <c r="C181" s="100">
        <v>400</v>
      </c>
      <c r="D181" s="357"/>
    </row>
    <row r="182" spans="1:7" ht="13" x14ac:dyDescent="0.3">
      <c r="A182" s="93" t="s">
        <v>288</v>
      </c>
      <c r="B182" s="94">
        <f>B183</f>
        <v>5357.14</v>
      </c>
      <c r="C182" s="94">
        <f>C183</f>
        <v>3377.14</v>
      </c>
      <c r="D182" s="350">
        <f>C182/B182*100</f>
        <v>63.039980287989486</v>
      </c>
    </row>
    <row r="183" spans="1:7" ht="12.75" customHeight="1" x14ac:dyDescent="0.3">
      <c r="A183" s="102" t="s">
        <v>114</v>
      </c>
      <c r="B183" s="103">
        <v>5357.14</v>
      </c>
      <c r="C183" s="103">
        <f>C184</f>
        <v>3377.14</v>
      </c>
      <c r="D183" s="356">
        <f>C183/B183*100</f>
        <v>63.039980287989486</v>
      </c>
      <c r="G183" s="338"/>
    </row>
    <row r="184" spans="1:7" ht="12.75" customHeight="1" x14ac:dyDescent="0.3">
      <c r="A184" s="99" t="s">
        <v>158</v>
      </c>
      <c r="B184" s="100"/>
      <c r="C184" s="100">
        <v>3377.14</v>
      </c>
      <c r="D184" s="355"/>
      <c r="G184" s="337"/>
    </row>
    <row r="185" spans="1:7" ht="12.75" customHeight="1" x14ac:dyDescent="0.3">
      <c r="A185" s="99" t="s">
        <v>159</v>
      </c>
      <c r="B185" s="98"/>
      <c r="C185" s="100"/>
      <c r="D185" s="355"/>
    </row>
    <row r="186" spans="1:7" ht="13" x14ac:dyDescent="0.3">
      <c r="A186" s="99" t="s">
        <v>124</v>
      </c>
      <c r="B186" s="98"/>
      <c r="C186" s="100"/>
      <c r="D186" s="355"/>
    </row>
    <row r="187" spans="1:7" ht="15.5" x14ac:dyDescent="0.3">
      <c r="A187" s="399" t="s">
        <v>269</v>
      </c>
      <c r="B187" s="94">
        <f>B188+B191</f>
        <v>2543.9300000000003</v>
      </c>
      <c r="C187" s="94">
        <f>C188+C191</f>
        <v>1245.83</v>
      </c>
      <c r="D187" s="350">
        <f>C187/B187*100</f>
        <v>48.9726525494019</v>
      </c>
      <c r="G187" s="338"/>
    </row>
    <row r="188" spans="1:7" ht="13" x14ac:dyDescent="0.3">
      <c r="A188" s="102" t="s">
        <v>114</v>
      </c>
      <c r="B188" s="103">
        <v>1937.93</v>
      </c>
      <c r="C188" s="103">
        <f>C190</f>
        <v>957.83</v>
      </c>
      <c r="D188" s="356">
        <f>C188/B188*100</f>
        <v>49.425417842749738</v>
      </c>
    </row>
    <row r="189" spans="1:7" ht="13" x14ac:dyDescent="0.25">
      <c r="A189" s="99" t="s">
        <v>158</v>
      </c>
      <c r="B189" s="100"/>
      <c r="C189" s="100"/>
      <c r="D189" s="413"/>
    </row>
    <row r="190" spans="1:7" ht="13" x14ac:dyDescent="0.3">
      <c r="A190" s="99" t="s">
        <v>124</v>
      </c>
      <c r="B190" s="98"/>
      <c r="C190" s="100">
        <v>957.83</v>
      </c>
      <c r="D190" s="351"/>
    </row>
    <row r="191" spans="1:7" ht="13" x14ac:dyDescent="0.3">
      <c r="A191" s="102" t="s">
        <v>112</v>
      </c>
      <c r="B191" s="103">
        <v>606</v>
      </c>
      <c r="C191" s="103">
        <f>C192</f>
        <v>288</v>
      </c>
      <c r="D191" s="356">
        <f>C191/B191*100</f>
        <v>47.524752475247524</v>
      </c>
    </row>
    <row r="192" spans="1:7" ht="13" x14ac:dyDescent="0.3">
      <c r="A192" s="99" t="s">
        <v>150</v>
      </c>
      <c r="B192" s="98"/>
      <c r="C192" s="100">
        <v>288</v>
      </c>
      <c r="D192" s="352"/>
    </row>
    <row r="193" spans="1:4" ht="15.75" customHeight="1" x14ac:dyDescent="0.2">
      <c r="A193" s="171" t="s">
        <v>165</v>
      </c>
      <c r="B193" s="172">
        <f t="shared" ref="B193:C193" si="5">B194</f>
        <v>396</v>
      </c>
      <c r="C193" s="172">
        <f t="shared" si="5"/>
        <v>157.5</v>
      </c>
      <c r="D193" s="359">
        <f>C193/B193*100</f>
        <v>39.772727272727273</v>
      </c>
    </row>
    <row r="194" spans="1:4" ht="13" x14ac:dyDescent="0.3">
      <c r="A194" s="93" t="s">
        <v>288</v>
      </c>
      <c r="B194" s="94">
        <f>B195</f>
        <v>396</v>
      </c>
      <c r="C194" s="94">
        <f>C195</f>
        <v>157.5</v>
      </c>
      <c r="D194" s="350">
        <f>C194/B194*100</f>
        <v>39.772727272727273</v>
      </c>
    </row>
    <row r="195" spans="1:4" ht="13" x14ac:dyDescent="0.3">
      <c r="A195" s="414" t="s">
        <v>161</v>
      </c>
      <c r="B195" s="103">
        <v>396</v>
      </c>
      <c r="C195" s="103">
        <f>C196</f>
        <v>157.5</v>
      </c>
      <c r="D195" s="356">
        <f>C195/B195*100</f>
        <v>39.772727272727273</v>
      </c>
    </row>
    <row r="196" spans="1:4" ht="13" x14ac:dyDescent="0.3">
      <c r="A196" s="106" t="s">
        <v>162</v>
      </c>
      <c r="B196" s="100"/>
      <c r="C196" s="100">
        <v>157.5</v>
      </c>
      <c r="D196" s="355"/>
    </row>
    <row r="197" spans="1:4" ht="26" x14ac:dyDescent="0.3">
      <c r="A197" s="91" t="s">
        <v>166</v>
      </c>
      <c r="B197" s="92">
        <f>B198</f>
        <v>29968.7</v>
      </c>
      <c r="C197" s="92">
        <f>C198</f>
        <v>4286.6499999999996</v>
      </c>
      <c r="D197" s="360">
        <f>C197/B197*100</f>
        <v>14.303756919719573</v>
      </c>
    </row>
    <row r="198" spans="1:4" ht="13" x14ac:dyDescent="0.3">
      <c r="A198" s="107" t="s">
        <v>120</v>
      </c>
      <c r="B198" s="108">
        <f>B199+B202+B211+B215+B218+B221</f>
        <v>29968.7</v>
      </c>
      <c r="C198" s="108">
        <f>C199+C202+C211+C215+C221</f>
        <v>4286.6499999999996</v>
      </c>
      <c r="D198" s="354">
        <f>C198/B198*100</f>
        <v>14.303756919719573</v>
      </c>
    </row>
    <row r="199" spans="1:4" ht="13" x14ac:dyDescent="0.3">
      <c r="A199" s="93" t="s">
        <v>106</v>
      </c>
      <c r="B199" s="94">
        <v>333.7</v>
      </c>
      <c r="C199" s="94">
        <f>C200</f>
        <v>279.98</v>
      </c>
      <c r="D199" s="350">
        <f>C199/B199*100</f>
        <v>83.901708121066832</v>
      </c>
    </row>
    <row r="200" spans="1:4" ht="13" x14ac:dyDescent="0.3">
      <c r="A200" s="102" t="s">
        <v>116</v>
      </c>
      <c r="B200" s="103">
        <v>333.7</v>
      </c>
      <c r="C200" s="103">
        <f>C201</f>
        <v>279.98</v>
      </c>
      <c r="D200" s="356"/>
    </row>
    <row r="201" spans="1:4" s="105" customFormat="1" ht="13" x14ac:dyDescent="0.3">
      <c r="A201" s="99" t="s">
        <v>153</v>
      </c>
      <c r="B201" s="98"/>
      <c r="C201" s="100">
        <v>279.98</v>
      </c>
      <c r="D201" s="352"/>
    </row>
    <row r="202" spans="1:4" ht="13" x14ac:dyDescent="0.3">
      <c r="A202" s="93" t="s">
        <v>107</v>
      </c>
      <c r="B202" s="94">
        <f>B203</f>
        <v>16140</v>
      </c>
      <c r="C202" s="94">
        <f>C203</f>
        <v>387.07</v>
      </c>
      <c r="D202" s="350">
        <f>C202/B202*100</f>
        <v>2.3982032218091698</v>
      </c>
    </row>
    <row r="203" spans="1:4" ht="13" x14ac:dyDescent="0.3">
      <c r="A203" s="102" t="s">
        <v>116</v>
      </c>
      <c r="B203" s="103">
        <v>16140</v>
      </c>
      <c r="C203" s="103">
        <f>SUM(C204:C210)</f>
        <v>387.07</v>
      </c>
      <c r="D203" s="356">
        <f>C203/B203*100</f>
        <v>2.3982032218091698</v>
      </c>
    </row>
    <row r="204" spans="1:4" ht="13" x14ac:dyDescent="0.3">
      <c r="A204" s="99" t="s">
        <v>153</v>
      </c>
      <c r="B204" s="100"/>
      <c r="C204" s="100">
        <v>190.4</v>
      </c>
      <c r="D204" s="351"/>
    </row>
    <row r="205" spans="1:4" ht="13" x14ac:dyDescent="0.3">
      <c r="A205" s="99" t="s">
        <v>251</v>
      </c>
      <c r="B205" s="100"/>
      <c r="C205" s="100"/>
      <c r="D205" s="355"/>
    </row>
    <row r="206" spans="1:4" ht="12.5" x14ac:dyDescent="0.25">
      <c r="A206" s="99" t="s">
        <v>154</v>
      </c>
      <c r="B206" s="100"/>
      <c r="C206" s="100"/>
      <c r="D206" s="357"/>
    </row>
    <row r="207" spans="1:4" ht="13" x14ac:dyDescent="0.3">
      <c r="A207" s="99" t="s">
        <v>155</v>
      </c>
      <c r="B207" s="100"/>
      <c r="C207" s="100"/>
      <c r="D207" s="355"/>
    </row>
    <row r="208" spans="1:4" ht="13" x14ac:dyDescent="0.3">
      <c r="A208" s="99" t="s">
        <v>160</v>
      </c>
      <c r="B208" s="100"/>
      <c r="C208" s="100"/>
      <c r="D208" s="355"/>
    </row>
    <row r="209" spans="1:4" ht="13" x14ac:dyDescent="0.3">
      <c r="A209" s="99" t="s">
        <v>156</v>
      </c>
      <c r="B209" s="98"/>
      <c r="C209" s="100">
        <v>196.67</v>
      </c>
      <c r="D209" s="355"/>
    </row>
    <row r="210" spans="1:4" ht="12.5" x14ac:dyDescent="0.25">
      <c r="A210" s="99" t="s">
        <v>157</v>
      </c>
      <c r="B210" s="100"/>
      <c r="C210" s="100"/>
      <c r="D210" s="352"/>
    </row>
    <row r="211" spans="1:4" ht="13" x14ac:dyDescent="0.3">
      <c r="A211" s="93" t="s">
        <v>200</v>
      </c>
      <c r="B211" s="94">
        <f>B212</f>
        <v>3000</v>
      </c>
      <c r="C211" s="94">
        <f>C212</f>
        <v>3619.6</v>
      </c>
      <c r="D211" s="350">
        <f>C211/B211*100</f>
        <v>120.65333333333332</v>
      </c>
    </row>
    <row r="212" spans="1:4" ht="13" x14ac:dyDescent="0.3">
      <c r="A212" s="102" t="s">
        <v>116</v>
      </c>
      <c r="B212" s="103">
        <v>3000</v>
      </c>
      <c r="C212" s="103">
        <f>C214</f>
        <v>3619.6</v>
      </c>
      <c r="D212" s="356">
        <f>C212/B212*100</f>
        <v>120.65333333333332</v>
      </c>
    </row>
    <row r="213" spans="1:4" ht="13" x14ac:dyDescent="0.3">
      <c r="A213" s="99" t="s">
        <v>153</v>
      </c>
      <c r="B213" s="100"/>
      <c r="C213" s="100"/>
      <c r="D213" s="355"/>
    </row>
    <row r="214" spans="1:4" ht="13" x14ac:dyDescent="0.3">
      <c r="A214" s="99" t="s">
        <v>155</v>
      </c>
      <c r="B214" s="100"/>
      <c r="C214" s="100">
        <v>3619.6</v>
      </c>
      <c r="D214" s="355"/>
    </row>
    <row r="215" spans="1:4" ht="13" x14ac:dyDescent="0.3">
      <c r="A215" s="93" t="s">
        <v>289</v>
      </c>
      <c r="B215" s="94">
        <f>B216</f>
        <v>365</v>
      </c>
      <c r="C215" s="94">
        <v>0</v>
      </c>
      <c r="D215" s="350" t="s">
        <v>202</v>
      </c>
    </row>
    <row r="216" spans="1:4" ht="13" x14ac:dyDescent="0.3">
      <c r="A216" s="102" t="s">
        <v>116</v>
      </c>
      <c r="B216" s="103">
        <v>365</v>
      </c>
      <c r="C216" s="103"/>
      <c r="D216" s="356"/>
    </row>
    <row r="217" spans="1:4" ht="13" x14ac:dyDescent="0.3">
      <c r="A217" s="99" t="s">
        <v>156</v>
      </c>
      <c r="B217" s="98"/>
      <c r="C217" s="100"/>
      <c r="D217" s="355"/>
    </row>
    <row r="218" spans="1:4" ht="12.75" customHeight="1" x14ac:dyDescent="0.3">
      <c r="A218" s="415" t="s">
        <v>290</v>
      </c>
      <c r="B218" s="416">
        <f>B219</f>
        <v>10000</v>
      </c>
      <c r="C218" s="416">
        <v>0</v>
      </c>
      <c r="D218" s="437" t="s">
        <v>202</v>
      </c>
    </row>
    <row r="219" spans="1:4" ht="13" x14ac:dyDescent="0.3">
      <c r="A219" s="417" t="s">
        <v>116</v>
      </c>
      <c r="B219" s="418">
        <v>10000</v>
      </c>
      <c r="C219" s="418">
        <v>0</v>
      </c>
      <c r="D219" s="438" t="s">
        <v>202</v>
      </c>
    </row>
    <row r="220" spans="1:4" ht="12.75" customHeight="1" x14ac:dyDescent="0.3">
      <c r="A220" s="419" t="s">
        <v>155</v>
      </c>
      <c r="B220" s="420"/>
      <c r="C220" s="421">
        <v>0</v>
      </c>
      <c r="D220" s="439"/>
    </row>
    <row r="221" spans="1:4" ht="12.75" customHeight="1" x14ac:dyDescent="0.3">
      <c r="A221" s="422" t="s">
        <v>291</v>
      </c>
      <c r="B221" s="423">
        <v>130</v>
      </c>
      <c r="C221" s="423">
        <f>C222</f>
        <v>0</v>
      </c>
      <c r="D221" s="440" t="s">
        <v>202</v>
      </c>
    </row>
    <row r="222" spans="1:4" ht="12.75" customHeight="1" x14ac:dyDescent="0.3">
      <c r="A222" s="417" t="s">
        <v>116</v>
      </c>
      <c r="B222" s="418">
        <v>130</v>
      </c>
      <c r="C222" s="418">
        <v>0</v>
      </c>
      <c r="D222" s="441" t="s">
        <v>202</v>
      </c>
    </row>
    <row r="223" spans="1:4" ht="11.5" x14ac:dyDescent="0.2">
      <c r="D223" s="428"/>
    </row>
    <row r="224" spans="1:4" ht="14.5" x14ac:dyDescent="0.2">
      <c r="D224" s="259"/>
    </row>
    <row r="225" spans="1:5" ht="20" x14ac:dyDescent="0.2">
      <c r="A225" s="397"/>
      <c r="B225" s="397"/>
      <c r="C225" s="397"/>
      <c r="D225" s="259"/>
    </row>
    <row r="226" spans="1:5" ht="17.5" x14ac:dyDescent="0.2">
      <c r="A226" s="255"/>
      <c r="B226" s="255"/>
      <c r="C226" s="255"/>
      <c r="D226" s="259"/>
    </row>
    <row r="227" spans="1:5" ht="14.5" x14ac:dyDescent="0.2">
      <c r="A227" s="491"/>
      <c r="B227" s="492"/>
      <c r="C227" s="492"/>
      <c r="D227" s="259"/>
    </row>
    <row r="228" spans="1:5" ht="14.5" x14ac:dyDescent="0.2">
      <c r="A228" s="491"/>
      <c r="B228" s="492"/>
      <c r="C228" s="492"/>
      <c r="D228" s="259"/>
    </row>
    <row r="229" spans="1:5" ht="14.5" x14ac:dyDescent="0.2">
      <c r="A229" s="256"/>
      <c r="B229" s="257"/>
      <c r="C229" s="84"/>
      <c r="D229" s="259"/>
    </row>
    <row r="230" spans="1:5" ht="14.5" x14ac:dyDescent="0.2">
      <c r="A230" s="258"/>
      <c r="B230" s="259"/>
      <c r="C230" s="259"/>
      <c r="D230" s="259"/>
    </row>
    <row r="231" spans="1:5" ht="14.5" x14ac:dyDescent="0.2">
      <c r="A231" s="258"/>
      <c r="B231" s="259"/>
      <c r="C231" s="259"/>
      <c r="D231" s="259"/>
    </row>
    <row r="232" spans="1:5" ht="14.5" x14ac:dyDescent="0.2">
      <c r="A232" s="258"/>
      <c r="B232" s="259"/>
      <c r="C232" s="259"/>
      <c r="D232" s="259"/>
    </row>
    <row r="233" spans="1:5" ht="14.5" x14ac:dyDescent="0.2">
      <c r="A233" s="258"/>
      <c r="B233" s="259"/>
      <c r="C233" s="259"/>
      <c r="D233" s="259"/>
    </row>
    <row r="234" spans="1:5" ht="14.5" x14ac:dyDescent="0.2">
      <c r="A234" s="258"/>
      <c r="B234" s="259"/>
      <c r="C234" s="259"/>
      <c r="D234" s="265"/>
      <c r="E234" s="105"/>
    </row>
    <row r="235" spans="1:5" ht="14.5" x14ac:dyDescent="0.2">
      <c r="A235" s="258"/>
      <c r="B235" s="259"/>
      <c r="C235" s="259"/>
      <c r="D235" s="442"/>
      <c r="E235" s="105"/>
    </row>
    <row r="236" spans="1:5" ht="14.5" x14ac:dyDescent="0.2">
      <c r="A236" s="258"/>
      <c r="B236" s="259"/>
      <c r="C236" s="259"/>
    </row>
    <row r="237" spans="1:5" ht="14.5" x14ac:dyDescent="0.2">
      <c r="A237" s="258"/>
      <c r="B237" s="259"/>
      <c r="C237" s="259"/>
    </row>
    <row r="238" spans="1:5" ht="14.5" x14ac:dyDescent="0.2">
      <c r="A238" s="258"/>
      <c r="B238" s="259"/>
      <c r="C238" s="259"/>
    </row>
    <row r="239" spans="1:5" ht="14.5" x14ac:dyDescent="0.35">
      <c r="A239" s="277"/>
      <c r="B239" s="259"/>
      <c r="C239" s="259"/>
    </row>
    <row r="240" spans="1:5" ht="14" x14ac:dyDescent="0.2">
      <c r="A240" s="264"/>
      <c r="B240" s="265"/>
      <c r="C240" s="265"/>
    </row>
    <row r="241" spans="1:3" x14ac:dyDescent="0.2">
      <c r="A241" s="105"/>
      <c r="B241" s="105"/>
      <c r="C241" s="105"/>
    </row>
  </sheetData>
  <mergeCells count="16">
    <mergeCell ref="A1:D4"/>
    <mergeCell ref="A6:D6"/>
    <mergeCell ref="A8:A9"/>
    <mergeCell ref="B8:B9"/>
    <mergeCell ref="C8:C9"/>
    <mergeCell ref="D8:D9"/>
    <mergeCell ref="A227:A228"/>
    <mergeCell ref="B227:B228"/>
    <mergeCell ref="C227:C228"/>
    <mergeCell ref="E8:E9"/>
    <mergeCell ref="A19:D19"/>
    <mergeCell ref="A21:A22"/>
    <mergeCell ref="B21:B22"/>
    <mergeCell ref="C21:C22"/>
    <mergeCell ref="D21:D22"/>
    <mergeCell ref="E21:E22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4</vt:i4>
      </vt:variant>
    </vt:vector>
  </HeadingPairs>
  <TitlesOfParts>
    <vt:vector size="11" baseType="lpstr">
      <vt:lpstr>SAŽETAK OPĆEG DIJELA</vt:lpstr>
      <vt:lpstr>Prihodi i rashodi po EK</vt:lpstr>
      <vt:lpstr>Prihodi i rashodi PREMA IF</vt:lpstr>
      <vt:lpstr>Rashodi -funkcijska</vt:lpstr>
      <vt:lpstr>RAČUN FINANCIRANJA EK</vt:lpstr>
      <vt:lpstr>RAČUN FINANCIRANJA IF </vt:lpstr>
      <vt:lpstr>POSEBNI DIO  EK,FUN I IF</vt:lpstr>
      <vt:lpstr>'POSEBNI DIO  EK,FUN I IF'!Podrucje_ispisa</vt:lpstr>
      <vt:lpstr>'Prihodi i rashodi po EK'!Podrucje_ispisa</vt:lpstr>
      <vt:lpstr>'Prihodi i rashodi PREMA IF'!Podrucje_ispisa</vt:lpstr>
      <vt:lpstr>'SAŽETAK OPĆEG DIJELA'!Podrucje_ispisa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</dc:creator>
  <cp:lastModifiedBy>Eva</cp:lastModifiedBy>
  <cp:lastPrinted>2026-07-13T06:09:20Z</cp:lastPrinted>
  <dcterms:created xsi:type="dcterms:W3CDTF">2022-08-26T07:26:16Z</dcterms:created>
  <dcterms:modified xsi:type="dcterms:W3CDTF">2026-07-15T08:59:35Z</dcterms:modified>
</cp:coreProperties>
</file>