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24.12.2017\financijski izvještaj o izvršenju\2025\"/>
    </mc:Choice>
  </mc:AlternateContent>
  <bookViews>
    <workbookView xWindow="0" yWindow="0" windowWidth="28800" windowHeight="12230" activeTab="1"/>
  </bookViews>
  <sheets>
    <sheet name="SAŽETAK OPĆEG DIJELA" sheetId="18" r:id="rId1"/>
    <sheet name="Prihodi i rashodi po EK" sheetId="13" r:id="rId2"/>
    <sheet name="Prihodi i rashodi PREMA IF" sheetId="17" r:id="rId3"/>
    <sheet name="Rashodi -funkcijska" sheetId="9" r:id="rId4"/>
    <sheet name="RAČUN FINANCIRANJA EK" sheetId="22" r:id="rId5"/>
    <sheet name="RAČUN FINANCIRANJA IF " sheetId="24" r:id="rId6"/>
    <sheet name="POSEBNI DIO  EK,FUN I IF" sheetId="14" r:id="rId7"/>
  </sheets>
  <definedNames>
    <definedName name="_xlnm._FilterDatabase" localSheetId="6" hidden="1">'POSEBNI DIO  EK,FUN I IF'!$A$32:$A$263</definedName>
    <definedName name="_xlnm.Print_Area" localSheetId="6">'POSEBNI DIO  EK,FUN I IF'!$A$1:$D$4</definedName>
    <definedName name="_xlnm.Print_Area" localSheetId="1">'Prihodi i rashodi po EK'!$A$1:$G$104</definedName>
    <definedName name="_xlnm.Print_Area" localSheetId="2">'Prihodi i rashodi PREMA IF'!$A$1:$G$45</definedName>
    <definedName name="_xlnm.Print_Area" localSheetId="0">'SAŽETAK OPĆEG DIJELA'!$A$1:$G$41</definedName>
  </definedNames>
  <calcPr calcId="162913"/>
</workbook>
</file>

<file path=xl/calcChain.xml><?xml version="1.0" encoding="utf-8"?>
<calcChain xmlns="http://schemas.openxmlformats.org/spreadsheetml/2006/main">
  <c r="F89" i="13" l="1"/>
  <c r="F88" i="13"/>
  <c r="C230" i="14" l="1"/>
  <c r="C157" i="14"/>
  <c r="C150" i="14"/>
  <c r="C238" i="14"/>
  <c r="C231" i="14"/>
  <c r="C232" i="14"/>
  <c r="C233" i="14"/>
  <c r="C225" i="14"/>
  <c r="C192" i="14"/>
  <c r="C190" i="14"/>
  <c r="C146" i="14"/>
  <c r="C99" i="14"/>
  <c r="C98" i="14" s="1"/>
  <c r="C52" i="14"/>
  <c r="F43" i="17"/>
  <c r="F87" i="13"/>
  <c r="E87" i="13"/>
  <c r="E90" i="13"/>
  <c r="F76" i="13"/>
  <c r="B178" i="14" l="1"/>
  <c r="B102" i="14"/>
  <c r="C36" i="18" l="1"/>
  <c r="C40" i="17" l="1"/>
  <c r="C18" i="17"/>
  <c r="C88" i="13" l="1"/>
  <c r="C12" i="13"/>
  <c r="I28" i="18" l="1"/>
  <c r="C11" i="24" l="1"/>
  <c r="C11" i="22" l="1"/>
  <c r="C251" i="14" l="1"/>
  <c r="C250" i="14" s="1"/>
  <c r="C249" i="14" s="1"/>
  <c r="C248" i="14" s="1"/>
  <c r="B255" i="14"/>
  <c r="B254" i="14" s="1"/>
  <c r="B249" i="14"/>
  <c r="B248" i="14" s="1"/>
  <c r="B236" i="14"/>
  <c r="B235" i="14" s="1"/>
  <c r="C224" i="14"/>
  <c r="C223" i="14" s="1"/>
  <c r="C226" i="14"/>
  <c r="B224" i="14"/>
  <c r="B223" i="14" s="1"/>
  <c r="B222" i="14" s="1"/>
  <c r="B201" i="14"/>
  <c r="B213" i="14"/>
  <c r="B212" i="14" s="1"/>
  <c r="C220" i="14"/>
  <c r="C219" i="14" s="1"/>
  <c r="D219" i="14" s="1"/>
  <c r="C217" i="14"/>
  <c r="C215" i="14"/>
  <c r="C210" i="14"/>
  <c r="C209" i="14" s="1"/>
  <c r="C207" i="14"/>
  <c r="C205" i="14"/>
  <c r="C203" i="14"/>
  <c r="C198" i="14"/>
  <c r="C197" i="14" s="1"/>
  <c r="C196" i="14" s="1"/>
  <c r="C195" i="14" s="1"/>
  <c r="C187" i="14"/>
  <c r="C186" i="14" s="1"/>
  <c r="C180" i="14"/>
  <c r="C179" i="14" s="1"/>
  <c r="C178" i="14" s="1"/>
  <c r="C177" i="14" s="1"/>
  <c r="C175" i="14"/>
  <c r="C171" i="14"/>
  <c r="C167" i="14"/>
  <c r="C138" i="14"/>
  <c r="C162" i="14"/>
  <c r="C161" i="14" s="1"/>
  <c r="C142" i="14"/>
  <c r="B131" i="14"/>
  <c r="B130" i="14" s="1"/>
  <c r="B55" i="14"/>
  <c r="B54" i="14" s="1"/>
  <c r="C111" i="14"/>
  <c r="C107" i="14"/>
  <c r="C104" i="14"/>
  <c r="C73" i="14"/>
  <c r="C66" i="14"/>
  <c r="C62" i="14"/>
  <c r="C59" i="14"/>
  <c r="C57" i="14"/>
  <c r="C51" i="14"/>
  <c r="C49" i="14"/>
  <c r="C48" i="14" s="1"/>
  <c r="C46" i="14" l="1"/>
  <c r="C45" i="14" s="1"/>
  <c r="C214" i="14"/>
  <c r="C213" i="14" s="1"/>
  <c r="C212" i="14" s="1"/>
  <c r="B229" i="14"/>
  <c r="B228" i="14" s="1"/>
  <c r="C166" i="14"/>
  <c r="C165" i="14" s="1"/>
  <c r="C164" i="14" s="1"/>
  <c r="D214" i="14"/>
  <c r="C202" i="14"/>
  <c r="C201" i="14" s="1"/>
  <c r="C200" i="14" s="1"/>
  <c r="C56" i="14"/>
  <c r="C194" i="14" l="1"/>
  <c r="D213" i="14"/>
  <c r="D212" i="14"/>
  <c r="E40" i="17" l="1"/>
  <c r="G42" i="17"/>
  <c r="G43" i="17"/>
  <c r="F42" i="17"/>
  <c r="G20" i="17"/>
  <c r="G21" i="17"/>
  <c r="F20" i="17"/>
  <c r="F17" i="17"/>
  <c r="F16" i="17"/>
  <c r="E18" i="17"/>
  <c r="F18" i="17" s="1"/>
  <c r="E88" i="13"/>
  <c r="B200" i="14" l="1"/>
  <c r="B196" i="14"/>
  <c r="D196" i="14" s="1"/>
  <c r="B185" i="14"/>
  <c r="B184" i="14" s="1"/>
  <c r="B183" i="14" s="1"/>
  <c r="C185" i="14"/>
  <c r="D197" i="14"/>
  <c r="D179" i="14"/>
  <c r="B177" i="14"/>
  <c r="D177" i="14" s="1"/>
  <c r="B165" i="14"/>
  <c r="D165" i="14" s="1"/>
  <c r="D166" i="14"/>
  <c r="B122" i="14"/>
  <c r="B121" i="14" s="1"/>
  <c r="B101" i="14"/>
  <c r="B195" i="14" l="1"/>
  <c r="D195" i="14" s="1"/>
  <c r="C184" i="14"/>
  <c r="D185" i="14"/>
  <c r="D186" i="14"/>
  <c r="B164" i="14"/>
  <c r="D164" i="14" s="1"/>
  <c r="D178" i="14"/>
  <c r="D40" i="17"/>
  <c r="D18" i="17"/>
  <c r="B194" i="14" l="1"/>
  <c r="B44" i="14"/>
  <c r="D184" i="14"/>
  <c r="C183" i="14"/>
  <c r="F8" i="18"/>
  <c r="G8" i="18"/>
  <c r="B10" i="18"/>
  <c r="C10" i="18"/>
  <c r="E10" i="18"/>
  <c r="F11" i="18"/>
  <c r="G11" i="18"/>
  <c r="F12" i="18"/>
  <c r="G12" i="18"/>
  <c r="B13" i="18"/>
  <c r="C13" i="18"/>
  <c r="E13" i="18"/>
  <c r="B27" i="18"/>
  <c r="C27" i="18"/>
  <c r="E27" i="18"/>
  <c r="F28" i="18"/>
  <c r="G28" i="18"/>
  <c r="F29" i="18"/>
  <c r="G29" i="18"/>
  <c r="D183" i="14" l="1"/>
  <c r="D194" i="14"/>
  <c r="B182" i="14"/>
  <c r="C14" i="18"/>
  <c r="G27" i="18"/>
  <c r="E14" i="18"/>
  <c r="E36" i="18" s="1"/>
  <c r="G10" i="18"/>
  <c r="F10" i="18"/>
  <c r="F27" i="18"/>
  <c r="F13" i="18"/>
  <c r="B14" i="18"/>
  <c r="G13" i="18"/>
  <c r="G39" i="17"/>
  <c r="F39" i="17"/>
  <c r="B36" i="18" l="1"/>
  <c r="F36" i="18" s="1"/>
  <c r="B37" i="18"/>
  <c r="G14" i="18"/>
  <c r="F14" i="18"/>
  <c r="F101" i="13"/>
  <c r="F98" i="13"/>
  <c r="F95" i="13"/>
  <c r="F82" i="13"/>
  <c r="F80" i="13"/>
  <c r="F73" i="13"/>
  <c r="F74" i="13"/>
  <c r="F75" i="13"/>
  <c r="F77" i="13"/>
  <c r="F72" i="13"/>
  <c r="F70" i="13"/>
  <c r="F61" i="13"/>
  <c r="F63" i="13"/>
  <c r="F64" i="13"/>
  <c r="F66" i="13"/>
  <c r="F67" i="13"/>
  <c r="F68" i="13"/>
  <c r="F60" i="13"/>
  <c r="F54" i="13"/>
  <c r="F55" i="13"/>
  <c r="F56" i="13"/>
  <c r="F57" i="13"/>
  <c r="F58" i="13"/>
  <c r="F53" i="13"/>
  <c r="F49" i="13"/>
  <c r="F50" i="13"/>
  <c r="F51" i="13"/>
  <c r="F48" i="13"/>
  <c r="F44" i="13"/>
  <c r="F42" i="13"/>
  <c r="F40" i="13"/>
  <c r="F39" i="13"/>
  <c r="F29" i="13"/>
  <c r="F23" i="13"/>
  <c r="F20" i="13"/>
  <c r="F13" i="13"/>
  <c r="D161" i="14" l="1"/>
  <c r="D250" i="14" l="1"/>
  <c r="D249" i="14"/>
  <c r="D248" i="14"/>
  <c r="C244" i="14"/>
  <c r="C237" i="14" s="1"/>
  <c r="C236" i="14" s="1"/>
  <c r="C235" i="14" s="1"/>
  <c r="C229" i="14" s="1"/>
  <c r="D232" i="14"/>
  <c r="D231" i="14"/>
  <c r="D230" i="14"/>
  <c r="D225" i="14"/>
  <c r="D224" i="14"/>
  <c r="D223" i="14"/>
  <c r="D202" i="14"/>
  <c r="D209" i="14"/>
  <c r="D201" i="14"/>
  <c r="D200" i="14"/>
  <c r="D56" i="14"/>
  <c r="D51" i="14"/>
  <c r="D47" i="14"/>
  <c r="D48" i="14"/>
  <c r="D46" i="14"/>
  <c r="D45" i="14"/>
  <c r="B43" i="14"/>
  <c r="B34" i="14" s="1"/>
  <c r="D40" i="14"/>
  <c r="D39" i="14"/>
  <c r="D44" i="17"/>
  <c r="E44" i="17"/>
  <c r="C44" i="17"/>
  <c r="D36" i="17"/>
  <c r="E36" i="17"/>
  <c r="C36" i="17"/>
  <c r="D34" i="17"/>
  <c r="E34" i="17"/>
  <c r="C34" i="17"/>
  <c r="E31" i="17"/>
  <c r="D31" i="17"/>
  <c r="C31" i="17"/>
  <c r="D22" i="17"/>
  <c r="E22" i="17"/>
  <c r="C22" i="17"/>
  <c r="D15" i="17"/>
  <c r="E15" i="17"/>
  <c r="C15" i="17"/>
  <c r="G17" i="17"/>
  <c r="D13" i="17"/>
  <c r="E13" i="17"/>
  <c r="C13" i="17"/>
  <c r="D10" i="17"/>
  <c r="E10" i="17"/>
  <c r="C10" i="17"/>
  <c r="G38" i="17"/>
  <c r="F38" i="17"/>
  <c r="G35" i="17"/>
  <c r="F19" i="17"/>
  <c r="G19" i="17"/>
  <c r="G16" i="17"/>
  <c r="G14" i="17"/>
  <c r="F14" i="17"/>
  <c r="D236" i="14" l="1"/>
  <c r="D237" i="14"/>
  <c r="D235" i="14"/>
  <c r="G34" i="17"/>
  <c r="F40" i="17"/>
  <c r="E30" i="17"/>
  <c r="F34" i="17"/>
  <c r="G40" i="17"/>
  <c r="D9" i="17"/>
  <c r="G22" i="17"/>
  <c r="D30" i="17"/>
  <c r="G15" i="17"/>
  <c r="E9" i="17"/>
  <c r="G36" i="17"/>
  <c r="C30" i="17"/>
  <c r="C9" i="17"/>
  <c r="F36" i="17"/>
  <c r="G13" i="17"/>
  <c r="G18" i="17"/>
  <c r="G31" i="17"/>
  <c r="F13" i="17"/>
  <c r="F41" i="17"/>
  <c r="F37" i="17"/>
  <c r="G41" i="17"/>
  <c r="G37" i="17"/>
  <c r="G11" i="17"/>
  <c r="F11" i="17"/>
  <c r="G23" i="17"/>
  <c r="F15" i="17"/>
  <c r="F32" i="17"/>
  <c r="F35" i="17"/>
  <c r="G32" i="17"/>
  <c r="F31" i="17" l="1"/>
  <c r="G30" i="17"/>
  <c r="G10" i="17"/>
  <c r="F10" i="17"/>
  <c r="F30" i="17" l="1"/>
  <c r="G9" i="17"/>
  <c r="F9" i="17"/>
  <c r="D36" i="13" l="1"/>
  <c r="D92" i="13"/>
  <c r="E100" i="13"/>
  <c r="E94" i="13"/>
  <c r="E84" i="13"/>
  <c r="E79" i="13"/>
  <c r="E71" i="13"/>
  <c r="E69" i="13"/>
  <c r="E59" i="13"/>
  <c r="E52" i="13"/>
  <c r="E47" i="13"/>
  <c r="E38" i="13"/>
  <c r="E41" i="13"/>
  <c r="E27" i="13"/>
  <c r="E28" i="13"/>
  <c r="E24" i="13"/>
  <c r="C24" i="13"/>
  <c r="E22" i="13"/>
  <c r="E19" i="13"/>
  <c r="E16" i="13"/>
  <c r="E15" i="13" s="1"/>
  <c r="E12" i="13"/>
  <c r="E21" i="13" l="1"/>
  <c r="E11" i="13"/>
  <c r="F12" i="13"/>
  <c r="E46" i="13"/>
  <c r="D104" i="13"/>
  <c r="C222" i="14" l="1"/>
  <c r="C85" i="14"/>
  <c r="C92" i="14"/>
  <c r="C91" i="14" s="1"/>
  <c r="D91" i="14" s="1"/>
  <c r="C83" i="14"/>
  <c r="C155" i="14"/>
  <c r="C136" i="14"/>
  <c r="C133" i="14"/>
  <c r="C124" i="14"/>
  <c r="C126" i="14"/>
  <c r="C119" i="14"/>
  <c r="C103" i="14" s="1"/>
  <c r="C61" i="14" l="1"/>
  <c r="C132" i="14"/>
  <c r="D222" i="14"/>
  <c r="C182" i="14"/>
  <c r="D182" i="14" s="1"/>
  <c r="D132" i="14"/>
  <c r="C102" i="14"/>
  <c r="D103" i="14"/>
  <c r="C123" i="14"/>
  <c r="C141" i="14"/>
  <c r="D141" i="14" s="1"/>
  <c r="D61" i="14" l="1"/>
  <c r="C55" i="14"/>
  <c r="C131" i="14"/>
  <c r="C54" i="14"/>
  <c r="D55" i="14"/>
  <c r="C101" i="14"/>
  <c r="D101" i="14" s="1"/>
  <c r="D102" i="14"/>
  <c r="C122" i="14"/>
  <c r="D122" i="14" s="1"/>
  <c r="D123" i="14"/>
  <c r="C38" i="14"/>
  <c r="D38" i="14" s="1"/>
  <c r="D54" i="14" l="1"/>
  <c r="C130" i="14"/>
  <c r="D130" i="14" s="1"/>
  <c r="D131" i="14"/>
  <c r="C121" i="14"/>
  <c r="D121" i="14" s="1"/>
  <c r="C37" i="14"/>
  <c r="D37" i="14" s="1"/>
  <c r="C44" i="14" l="1"/>
  <c r="D44" i="14" s="1"/>
  <c r="D229" i="14"/>
  <c r="C36" i="14"/>
  <c r="D36" i="14" l="1"/>
  <c r="C43" i="14"/>
  <c r="D43" i="14" s="1"/>
  <c r="C228" i="14"/>
  <c r="D228" i="14" s="1"/>
  <c r="C34" i="14" l="1"/>
  <c r="D34" i="14" s="1"/>
  <c r="D10" i="13" l="1"/>
  <c r="D9" i="13" s="1"/>
  <c r="E102" i="13"/>
  <c r="C102" i="13"/>
  <c r="C100" i="13"/>
  <c r="F100" i="13" s="1"/>
  <c r="C94" i="13"/>
  <c r="F94" i="13" s="1"/>
  <c r="G87" i="13"/>
  <c r="C87" i="13"/>
  <c r="E83" i="13"/>
  <c r="G83" i="13" s="1"/>
  <c r="C84" i="13"/>
  <c r="E78" i="13"/>
  <c r="C79" i="13"/>
  <c r="C71" i="13"/>
  <c r="F71" i="13" s="1"/>
  <c r="C69" i="13"/>
  <c r="F69" i="13" s="1"/>
  <c r="C59" i="13"/>
  <c r="F59" i="13" s="1"/>
  <c r="C52" i="13"/>
  <c r="F52" i="13" s="1"/>
  <c r="C47" i="13"/>
  <c r="F47" i="13" s="1"/>
  <c r="E43" i="13"/>
  <c r="C43" i="13"/>
  <c r="C41" i="13"/>
  <c r="F41" i="13" s="1"/>
  <c r="C38" i="13"/>
  <c r="F38" i="13" s="1"/>
  <c r="C28" i="13"/>
  <c r="F28" i="13" s="1"/>
  <c r="G27" i="13"/>
  <c r="C27" i="13"/>
  <c r="C22" i="13"/>
  <c r="G21" i="13"/>
  <c r="C19" i="13"/>
  <c r="E18" i="13"/>
  <c r="G18" i="13" s="1"/>
  <c r="C16" i="13"/>
  <c r="C15" i="13" s="1"/>
  <c r="G15" i="13"/>
  <c r="C11" i="13"/>
  <c r="C21" i="13" l="1"/>
  <c r="F21" i="13" s="1"/>
  <c r="F22" i="13"/>
  <c r="C78" i="13"/>
  <c r="F79" i="13"/>
  <c r="C18" i="13"/>
  <c r="F19" i="13"/>
  <c r="E37" i="13"/>
  <c r="G37" i="13" s="1"/>
  <c r="F43" i="13"/>
  <c r="C83" i="13"/>
  <c r="E10" i="13"/>
  <c r="G10" i="13" s="1"/>
  <c r="G46" i="13"/>
  <c r="E93" i="13"/>
  <c r="C37" i="13"/>
  <c r="F27" i="13"/>
  <c r="C46" i="13"/>
  <c r="C93" i="13"/>
  <c r="C92" i="13" s="1"/>
  <c r="G11" i="13"/>
  <c r="F11" i="13"/>
  <c r="G78" i="13"/>
  <c r="F78" i="13"/>
  <c r="C36" i="13" l="1"/>
  <c r="C104" i="13"/>
  <c r="C10" i="13"/>
  <c r="F10" i="13" s="1"/>
  <c r="F18" i="13"/>
  <c r="E92" i="13"/>
  <c r="G92" i="13" s="1"/>
  <c r="G93" i="13"/>
  <c r="F46" i="13"/>
  <c r="F37" i="13"/>
  <c r="E9" i="13"/>
  <c r="G9" i="13" s="1"/>
  <c r="F93" i="13"/>
  <c r="E36" i="13"/>
  <c r="C9" i="13" l="1"/>
  <c r="E104" i="13"/>
  <c r="G104" i="13" s="1"/>
  <c r="F92" i="13"/>
  <c r="F36" i="13"/>
  <c r="F9" i="13"/>
  <c r="G36" i="13"/>
  <c r="F104" i="13" l="1"/>
  <c r="F14" i="9" l="1"/>
  <c r="F15" i="9"/>
  <c r="E14" i="9"/>
  <c r="E15" i="9"/>
  <c r="C13" i="9"/>
  <c r="D13" i="9"/>
  <c r="B13" i="9"/>
  <c r="B11" i="9" l="1"/>
  <c r="B12" i="9"/>
  <c r="D12" i="9"/>
  <c r="D11" i="9"/>
  <c r="E11" i="9" s="1"/>
  <c r="C12" i="9"/>
  <c r="C11" i="9"/>
  <c r="F13" i="9"/>
  <c r="E13" i="9"/>
  <c r="F12" i="9" l="1"/>
  <c r="E12" i="9"/>
  <c r="F11" i="9"/>
</calcChain>
</file>

<file path=xl/sharedStrings.xml><?xml version="1.0" encoding="utf-8"?>
<sst xmlns="http://schemas.openxmlformats.org/spreadsheetml/2006/main" count="645" uniqueCount="300">
  <si>
    <t>Prihodi iz nadležnog proračuna i od HZZO-a temeljem ugovornih obveza</t>
  </si>
  <si>
    <t>Rashodi za zaposlene</t>
  </si>
  <si>
    <t>Materijalni rashodi</t>
  </si>
  <si>
    <t>Financijski rashodi</t>
  </si>
  <si>
    <t>Rashodi za nabavu proizvedene dugotrajne imovine</t>
  </si>
  <si>
    <t>Pomoći iz inozemstva i od subjekata unutar općeg proračuna</t>
  </si>
  <si>
    <t>I. OPĆI DIO</t>
  </si>
  <si>
    <t>RASHODI POSLOVANJA</t>
  </si>
  <si>
    <t xml:space="preserve">A. RAČUN PRIHODA I RASHODA </t>
  </si>
  <si>
    <t>RASHODI PREMA FUNKCIJSKOJ KLASIFIKACIJI</t>
  </si>
  <si>
    <t>BROJČANA OZNAKA I NAZIV</t>
  </si>
  <si>
    <t>Prihodi iz nadležnog proračuna za financiranje redovne djelatnosti proračunskih korisnika</t>
  </si>
  <si>
    <t>Prihodi od imovine</t>
  </si>
  <si>
    <t>Prihodi od financijske imovine</t>
  </si>
  <si>
    <t>Prihodi od prodaje proizvoda i robe te pruženih usluga</t>
  </si>
  <si>
    <t>Prihodi po posebnim propisima</t>
  </si>
  <si>
    <t>Pomoći proračunskim korisnicima iz proračuna koji im nije nadležan</t>
  </si>
  <si>
    <t>RASHODI I IZDACI</t>
  </si>
  <si>
    <t>Rashodi za usluge</t>
  </si>
  <si>
    <t>Postrojenja i oprema</t>
  </si>
  <si>
    <t>Plaće</t>
  </si>
  <si>
    <t>Doprinosi na plaće</t>
  </si>
  <si>
    <t>Ostali rashodi</t>
  </si>
  <si>
    <t>Tekuće donacije</t>
  </si>
  <si>
    <t>Nematerijalna proizvedena imovina</t>
  </si>
  <si>
    <t xml:space="preserve">Ostali rashodi za zaposlene </t>
  </si>
  <si>
    <t>Naknade troškova zaposlenima</t>
  </si>
  <si>
    <t>Rashodi za materijal i energiju</t>
  </si>
  <si>
    <t>Ostali nespomenuti rashodi poslovanja</t>
  </si>
  <si>
    <t>Ostali financijski rashodi</t>
  </si>
  <si>
    <t>Naknade za prijevoz, za rad na terenu i odvojeni život</t>
  </si>
  <si>
    <t>Stručno usavršavanje zaposlenika</t>
  </si>
  <si>
    <t>Sitni inventar i auto gume</t>
  </si>
  <si>
    <t>Uredski materijal i ostali materijalni rashodi</t>
  </si>
  <si>
    <t>Materijal i sirovine</t>
  </si>
  <si>
    <t>Zdravstvene i veterinarske usluge</t>
  </si>
  <si>
    <t>Intelektualne i osobne usluge</t>
  </si>
  <si>
    <t>Ostale usluge</t>
  </si>
  <si>
    <t>Plaće za redovan rad</t>
  </si>
  <si>
    <t>Doprinosi za obvezno zdravstveno osiguranje</t>
  </si>
  <si>
    <t>3211</t>
  </si>
  <si>
    <t>Službena putovanja</t>
  </si>
  <si>
    <t>3212</t>
  </si>
  <si>
    <t>3221</t>
  </si>
  <si>
    <t>3223</t>
  </si>
  <si>
    <t>Energija</t>
  </si>
  <si>
    <t>3224</t>
  </si>
  <si>
    <t>Materijal i dijelovi za tekuće i investicijsko održavanje</t>
  </si>
  <si>
    <t>Indeks</t>
  </si>
  <si>
    <t>3121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</si>
  <si>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</si>
  <si>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</si>
  <si>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</si>
  <si>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</si>
  <si>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</si>
  <si>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</si>
  <si>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3238</t>
  </si>
  <si>
    <t>Računalne usluge</t>
  </si>
  <si>
    <t>3239</t>
  </si>
  <si>
    <t>3293</t>
  </si>
  <si>
    <t>Reprezentacija</t>
  </si>
  <si>
    <t>Pristojbe i naknade</t>
  </si>
  <si>
    <t>3299</t>
  </si>
  <si>
    <t>3431</t>
  </si>
  <si>
    <t>Bankarske usluge i usluge platnog prometa</t>
  </si>
  <si>
    <t xml:space="preserve">Naknade troškova osobama izvan radnog odnosa </t>
  </si>
  <si>
    <t>4222</t>
  </si>
  <si>
    <t>Komunikacijska oprema</t>
  </si>
  <si>
    <t>4221</t>
  </si>
  <si>
    <t>Uredska oprema i namještaj</t>
  </si>
  <si>
    <t>6=4/3*100</t>
  </si>
  <si>
    <t>5=4/2*100</t>
  </si>
  <si>
    <t>Prihodi iz nadležnog proračuna za financiranje rashoda poslovanja</t>
  </si>
  <si>
    <t>Tekuće pomoći proračunskim korisnicima iz proračuna koji im nije nadležan</t>
  </si>
  <si>
    <t>Prihodi od pruženih usluga</t>
  </si>
  <si>
    <t>PRIHODI I PRIMICI</t>
  </si>
  <si>
    <t>Prihodi poslovanja</t>
  </si>
  <si>
    <t>Kamate na oročena sredstva i depozite po viđenju</t>
  </si>
  <si>
    <t>Prihodi od upravnih i administrativnih pristojbi, pristojbi po posebnim propisima i naknada</t>
  </si>
  <si>
    <t>Sufinanciranje cijene usluge, participacije i slično</t>
  </si>
  <si>
    <t>Prihodi od prodaje proizvoda i robe te pruženih usluga, prihodi od donacija te povrati po protestiranim jamstvima</t>
  </si>
  <si>
    <t xml:space="preserve">Tekuće donacije </t>
  </si>
  <si>
    <t xml:space="preserve">Kapitalne donacije </t>
  </si>
  <si>
    <t>Plaće za prekovremeni rad</t>
  </si>
  <si>
    <t>Doprinosi za obvezno osiguranje u slučaju nezaposl.</t>
  </si>
  <si>
    <t>Ostale naknade troškova zaposlenima</t>
  </si>
  <si>
    <t>Službena, radna i zaštitna odjeća i obuća</t>
  </si>
  <si>
    <t>Usluge promidžbe i informiranja</t>
  </si>
  <si>
    <t>Zakuonine i najamnine</t>
  </si>
  <si>
    <t>Premije osiguranja</t>
  </si>
  <si>
    <t>Članarine i norme</t>
  </si>
  <si>
    <t>Troškovi sudskih postupaka</t>
  </si>
  <si>
    <t>Negativne tečajne razlike</t>
  </si>
  <si>
    <t>Zatezne kamate</t>
  </si>
  <si>
    <t xml:space="preserve">Naknade građanima i kućanstvima </t>
  </si>
  <si>
    <t>Ostale naknade građanima i kućanstvim aiz proračuna</t>
  </si>
  <si>
    <t>Naknade građanima i kućanstvima u novcu</t>
  </si>
  <si>
    <t>Naknade građanima i kućanstvima u naravi</t>
  </si>
  <si>
    <t>Tekuće donacije u naravi</t>
  </si>
  <si>
    <t>RASHODI ZA NABAVU NEFINANCIJSKE IMOVINE</t>
  </si>
  <si>
    <t>Oprema za održavanje i zaštitu</t>
  </si>
  <si>
    <t>Sportska i glazbena oprema</t>
  </si>
  <si>
    <t>Uređaji, strojevi i oprema za ostale namjene</t>
  </si>
  <si>
    <t>Knjige,umjetnička djela i ostale izložb.vrijednosti</t>
  </si>
  <si>
    <t>Knjige</t>
  </si>
  <si>
    <t>Ulaganje u računalne programe</t>
  </si>
  <si>
    <t>Izvor: 11 Opći prihodi i primici</t>
  </si>
  <si>
    <t>Izvor: 32 Vlastiti prihodi - proračunski korisnici</t>
  </si>
  <si>
    <t>Izvor: 43 Prihodi za posebne namjene - proračunski korisnici</t>
  </si>
  <si>
    <t xml:space="preserve">Izvor: 51 Pomoći </t>
  </si>
  <si>
    <t xml:space="preserve">SVEUKUPNO PRIHODI </t>
  </si>
  <si>
    <t xml:space="preserve">SVEUKUPNO RASHODI </t>
  </si>
  <si>
    <t>SVEUKUPNO RASHODI I IZDACI</t>
  </si>
  <si>
    <t>RKP br.: 11437 GLAZBENA ŠKOLA IVANA MATETIĆA RONJGOVA, RIJEKA</t>
  </si>
  <si>
    <t>A 530605 Natjecanja i smotre</t>
  </si>
  <si>
    <t>3 Rashodi poslovanja</t>
  </si>
  <si>
    <t>32 Materijalni rashodi</t>
  </si>
  <si>
    <t>A 550101 Osiguravanje uvjeta rada</t>
  </si>
  <si>
    <t>31 Rashodi za zaposlene</t>
  </si>
  <si>
    <t>34 Financijski rashodi</t>
  </si>
  <si>
    <t>4 Rashodi za nabavu nefinancijske imovine</t>
  </si>
  <si>
    <t>42 Rashodi za nabavu proizvedene dugotrajne imovine</t>
  </si>
  <si>
    <t>37 Naknade građanima i kućanstvima na temelju osiguranja i druge naknade</t>
  </si>
  <si>
    <t>A 550203 Programi školskog kurikuluma</t>
  </si>
  <si>
    <t>A 550205 Sufinanciranje rada pomoćnika u nastavi</t>
  </si>
  <si>
    <t>K 550401 Opremanje ustanova školstva</t>
  </si>
  <si>
    <t xml:space="preserve">323 Rashodi za usluge </t>
  </si>
  <si>
    <t>3231 Usluge telefona, pošte i prijevoza</t>
  </si>
  <si>
    <t>343 Ostali financijski rashodi</t>
  </si>
  <si>
    <t>3433 Zatezne kamate</t>
  </si>
  <si>
    <t>311 Plaće (bruto)</t>
  </si>
  <si>
    <t>3113 Plaće za prekovremeni rad</t>
  </si>
  <si>
    <t>313 Doprinosi na plaću</t>
  </si>
  <si>
    <t>3132 Doprinosi za obvezno zdravstveno osiguranje</t>
  </si>
  <si>
    <t>321 Naknade troškova zaposlenima</t>
  </si>
  <si>
    <t>3211 Službena putovanja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</si>
  <si>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</si>
  <si>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</si>
  <si>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</si>
  <si>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</si>
  <si>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</si>
  <si>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3224 Materijal i dijelovi za tekuće i investicijsko održavanje</t>
  </si>
  <si>
    <t>3225 Sitni inventar i auto gume</t>
  </si>
  <si>
    <t>3227 Službena radna i zaštitna odjeća</t>
  </si>
  <si>
    <t>3232 Usluge tekućeg i investicijskog održavanja</t>
  </si>
  <si>
    <t>3233 Usluge promidžbe i izvršenja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</si>
  <si>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</si>
  <si>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</si>
  <si>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</si>
  <si>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</si>
  <si>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</si>
  <si>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</si>
  <si>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 Naknade troškova osobama izvan radnog odnosa</t>
  </si>
  <si>
    <t>3241 Naknade troškova osobama izvan radnog odnosa</t>
  </si>
  <si>
    <t>329 Ostali nespomenuti rashodi poslovanja</t>
  </si>
  <si>
    <t>3293 Reprezentacija</t>
  </si>
  <si>
    <t>3294 Članarine i norme</t>
  </si>
  <si>
    <t>3295 Pristojbe i naknade</t>
  </si>
  <si>
    <t>3296 Troškovi sudskih postupaka</t>
  </si>
  <si>
    <t>3299 Ostali nespomenuti rashodi poslovanja</t>
  </si>
  <si>
    <t>3431 Bankarske usluge i usluge platnog prometa</t>
  </si>
  <si>
    <t>372 Ostale naknade građanima i kućanstvima iz proračuna</t>
  </si>
  <si>
    <t>3721 Naknade građanima i kućanstvima u novcu</t>
  </si>
  <si>
    <t>3722 Naknade građanima i kućanstvima u naravi</t>
  </si>
  <si>
    <t>3212 Naknade za prijevoz, rad na terenu i odvojeni život</t>
  </si>
  <si>
    <t>3223 Energija</t>
  </si>
  <si>
    <t>3292 Premije osiguranja</t>
  </si>
  <si>
    <t>422 Postrojenja i oprema</t>
  </si>
  <si>
    <t>4221 Uredska oprema i namještaj</t>
  </si>
  <si>
    <t>4223 Oprema za održavanje i zaštitu</t>
  </si>
  <si>
    <t>4226 Sportska i glazbena oprema</t>
  </si>
  <si>
    <t>424 Knjige, umjetnička djela i ostale izložbene vrijednosti</t>
  </si>
  <si>
    <t>4241 Knjige</t>
  </si>
  <si>
    <t>426 Nematerijalna proizvedena imovina</t>
  </si>
  <si>
    <t>4262 Ulaganje u računalne programe</t>
  </si>
  <si>
    <t>3111 Plaće za redovan rad</t>
  </si>
  <si>
    <t>312 Ostali rashodi za zaposlene</t>
  </si>
  <si>
    <t>3121 Ostali rashodi za zaposlene</t>
  </si>
  <si>
    <t>3133 Doprinosi za obvezno osiguranje u slučaju nezapošljavanja</t>
  </si>
  <si>
    <t>4227 Uređaji, strojevi i oprema za ostale namjene</t>
  </si>
  <si>
    <t>38 Ostali rashodi</t>
  </si>
  <si>
    <t>381 Tekuće donacije</t>
  </si>
  <si>
    <t>3812 Tekuće donacije u naravi</t>
  </si>
  <si>
    <r>
      <t xml:space="preserve">Program: 5306 Obilježavanje postignuća učenika i nastavnika
</t>
    </r>
    <r>
      <rPr>
        <b/>
        <i/>
        <sz val="10"/>
        <color rgb="FF000000"/>
        <rFont val="Arial"/>
        <family val="2"/>
        <charset val="238"/>
      </rPr>
      <t>Funkc.klas.: 0980 Usluge obrazovanja koje nisu drugdje svrstane</t>
    </r>
  </si>
  <si>
    <r>
      <t xml:space="preserve">Program: 5501 Srednjoškolsko obrazovanje
</t>
    </r>
    <r>
      <rPr>
        <b/>
        <i/>
        <sz val="10"/>
        <color rgb="FF000000"/>
        <rFont val="Arial"/>
        <family val="2"/>
        <charset val="238"/>
      </rPr>
      <t>Funkc.klas.: 0922 Više srednjoškolsko obrazovanje</t>
    </r>
  </si>
  <si>
    <r>
      <t xml:space="preserve">A 550221 Osiguranje besplatnih menstrualnih higijenskih potrepština
</t>
    </r>
    <r>
      <rPr>
        <b/>
        <i/>
        <sz val="10"/>
        <color rgb="FF000000"/>
        <rFont val="Arial"/>
        <family val="2"/>
        <charset val="238"/>
      </rPr>
      <t>Funk.klasif.:  0922 Više srednjoškolsko obrazovanj</t>
    </r>
    <r>
      <rPr>
        <b/>
        <sz val="10"/>
        <color rgb="FF000000"/>
        <rFont val="Arial"/>
        <family val="2"/>
        <charset val="238"/>
      </rPr>
      <t xml:space="preserve">e
</t>
    </r>
  </si>
  <si>
    <r>
      <t xml:space="preserve">Program: 5504 Kapitalna ulaganja u odgojno obrazovnu infrastrukturu
</t>
    </r>
    <r>
      <rPr>
        <b/>
        <i/>
        <sz val="10"/>
        <color rgb="FF000000"/>
        <rFont val="Arial"/>
        <family val="2"/>
        <charset val="238"/>
      </rPr>
      <t>Funk.klasif.: 0922 Više srednjoškolsko obrazovanje</t>
    </r>
  </si>
  <si>
    <t>Kapitalne pomoći proračunskim korisnicima iz proračuna koji im nije nadležan</t>
  </si>
  <si>
    <t>Izvor: 1</t>
  </si>
  <si>
    <t xml:space="preserve"> OPĆI PRIHODI I PRIMICI</t>
  </si>
  <si>
    <t>Izvor: 11</t>
  </si>
  <si>
    <t xml:space="preserve"> Opći prihodi i primici</t>
  </si>
  <si>
    <t>Izvor: 18</t>
  </si>
  <si>
    <t xml:space="preserve"> Prenesena sredstva - Opći prihodi i primici</t>
  </si>
  <si>
    <t>Izvor: 3</t>
  </si>
  <si>
    <t>VLASTITI PRIHODI</t>
  </si>
  <si>
    <t>Izvor: 32</t>
  </si>
  <si>
    <t>Vlasiti prihodi: proračunski korisnici</t>
  </si>
  <si>
    <t>Izvor: 4</t>
  </si>
  <si>
    <t>PRIHODI ZA POSEBNE NAMJENE</t>
  </si>
  <si>
    <t>Izvor: 43</t>
  </si>
  <si>
    <t>Prihodi za posebne namjene - proračunski korisnici</t>
  </si>
  <si>
    <t xml:space="preserve">Izvor: 5 </t>
  </si>
  <si>
    <t>POMOĆI</t>
  </si>
  <si>
    <t>Izvor: 52</t>
  </si>
  <si>
    <t>Pomoći - proračunski korisnici</t>
  </si>
  <si>
    <t>Izvor: 51</t>
  </si>
  <si>
    <t>Pomoći</t>
  </si>
  <si>
    <t>Izvor: 6</t>
  </si>
  <si>
    <t>DONACIJE</t>
  </si>
  <si>
    <t>Izvor: 62</t>
  </si>
  <si>
    <t>Donacije - proračunski korisnici</t>
  </si>
  <si>
    <t>Izvor: 44</t>
  </si>
  <si>
    <t>Prihodi za decentralizane funckije</t>
  </si>
  <si>
    <t>Izvor: 48</t>
  </si>
  <si>
    <t>Prenesena sredstva - namjenski prihodi</t>
  </si>
  <si>
    <t>Funk.klas.: 0 Javnost</t>
  </si>
  <si>
    <t>Funk. klas.: 09 OBRAZOVANJE</t>
  </si>
  <si>
    <t>Funk.klas: 092 Srednjoškolsko obrazovanje</t>
  </si>
  <si>
    <t xml:space="preserve">Funk.klas: 098 Usluge obrazovanja koje nisu drugdje svrstane </t>
  </si>
  <si>
    <t>4=3/2*100</t>
  </si>
  <si>
    <t xml:space="preserve">Indeks </t>
  </si>
  <si>
    <t xml:space="preserve">Izvor: 44 Prihodi za decentralizirane funkcije </t>
  </si>
  <si>
    <t xml:space="preserve">Izvor: 48 Prenesena sredstva - namjenski prihodi </t>
  </si>
  <si>
    <t>Izvor: 52 Pomoći</t>
  </si>
  <si>
    <t>Izvor: 52 Pomoći proračunski korisnici</t>
  </si>
  <si>
    <t>Izvor: 62 Donacije proračunski korisnici</t>
  </si>
  <si>
    <t>Donacije od pravnih i fizičkih osoba izvan općeg proračuna i povrat donacija po protestiranim jamstvima</t>
  </si>
  <si>
    <t>-</t>
  </si>
  <si>
    <t xml:space="preserve">  MANJAK</t>
  </si>
  <si>
    <t xml:space="preserve">  VIŠAK  </t>
  </si>
  <si>
    <t>VIŠAK/MANJAK (A) +/- NETO (B)+ PRENESENA SREDSTVA ( C )</t>
  </si>
  <si>
    <t>D. PRIJENOS SREDSTAVA U SLIJEDEĆE RAZDOBLJE</t>
  </si>
  <si>
    <t>Indeks 4./1. (5.)</t>
  </si>
  <si>
    <t>Oznaka</t>
  </si>
  <si>
    <t>Prenesena raspoloživa sredstva iz prethodne godine</t>
  </si>
  <si>
    <t>PRENESENA SREDSTVA   ( C)</t>
  </si>
  <si>
    <t>Indeks 4./2. (6.)</t>
  </si>
  <si>
    <t xml:space="preserve">C. PRENESENA SREDSTVA IZ PRETHODNE GODINE </t>
  </si>
  <si>
    <t>NETO  ZADUŽIVANJE/FINANCIRANJE (B)</t>
  </si>
  <si>
    <r>
      <rPr>
        <b/>
        <sz val="10"/>
        <color theme="1"/>
        <rFont val="Verdana"/>
        <family val="2"/>
        <charset val="238"/>
      </rPr>
      <t>5</t>
    </r>
    <r>
      <rPr>
        <sz val="10"/>
        <color theme="1"/>
        <rFont val="Verdana"/>
        <family val="2"/>
        <charset val="238"/>
      </rPr>
      <t xml:space="preserve"> Izdaci za financ.im. i otplate zajmova</t>
    </r>
  </si>
  <si>
    <r>
      <rPr>
        <b/>
        <sz val="10"/>
        <color rgb="FF000000"/>
        <rFont val="Verdana"/>
        <family val="2"/>
        <charset val="238"/>
      </rPr>
      <t>8</t>
    </r>
    <r>
      <rPr>
        <sz val="10"/>
        <color rgb="FF000000"/>
        <rFont val="Verdana"/>
        <family val="2"/>
        <charset val="238"/>
      </rPr>
      <t xml:space="preserve"> Primici od financijske imovine</t>
    </r>
  </si>
  <si>
    <t>B. RAČUN PRIHODA I PRIMITAKA</t>
  </si>
  <si>
    <t>B. RAČUN FINANCIRANJA</t>
  </si>
  <si>
    <t>RAZLIKA - VIŠAK/MANJAK (A)</t>
  </si>
  <si>
    <t>UKUPNO RASHODI</t>
  </si>
  <si>
    <t>4 Rashodi za nefinancijsku imovinu</t>
  </si>
  <si>
    <r>
      <rPr>
        <b/>
        <sz val="10"/>
        <color rgb="FF000000"/>
        <rFont val="Arial"/>
        <family val="2"/>
        <charset val="238"/>
      </rPr>
      <t>3</t>
    </r>
    <r>
      <rPr>
        <sz val="10"/>
        <color rgb="FF000000"/>
        <rFont val="Arial"/>
        <family val="2"/>
        <charset val="238"/>
      </rPr>
      <t xml:space="preserve"> Rashodi poslovanja</t>
    </r>
  </si>
  <si>
    <t>UKUPNO PRIHODI</t>
  </si>
  <si>
    <r>
      <rPr>
        <b/>
        <sz val="10"/>
        <color rgb="FF000000"/>
        <rFont val="Arial"/>
        <family val="2"/>
        <charset val="238"/>
      </rPr>
      <t>7</t>
    </r>
    <r>
      <rPr>
        <sz val="10"/>
        <color rgb="FF000000"/>
        <rFont val="Arial"/>
        <family val="2"/>
        <charset val="238"/>
      </rPr>
      <t xml:space="preserve"> Prihodi od prodaje nefinancijske imovine</t>
    </r>
  </si>
  <si>
    <r>
      <rPr>
        <b/>
        <sz val="10"/>
        <color rgb="FF000000"/>
        <rFont val="Arial"/>
        <family val="2"/>
        <charset val="238"/>
      </rPr>
      <t>6</t>
    </r>
    <r>
      <rPr>
        <sz val="10"/>
        <color rgb="FF000000"/>
        <rFont val="Arial"/>
        <family val="2"/>
        <charset val="238"/>
      </rPr>
      <t xml:space="preserve"> Prihodi poslovanja</t>
    </r>
  </si>
  <si>
    <t>A. RAČUN PRIHODA I RASHODA</t>
  </si>
  <si>
    <r>
      <t xml:space="preserve">             </t>
    </r>
    <r>
      <rPr>
        <b/>
        <sz val="16"/>
        <color indexed="8"/>
        <rFont val="Times New Roman"/>
        <family val="1"/>
        <charset val="238"/>
      </rPr>
      <t>SAŽETAK RAČUNA PRIHODA I RASHODA I RAČUNA FINANCIRANJA</t>
    </r>
  </si>
  <si>
    <t>OPĆI DIO</t>
  </si>
  <si>
    <t>Izvor: 58</t>
  </si>
  <si>
    <t>Prenesena sredstva - pomoći</t>
  </si>
  <si>
    <t>Izvor: 582 Prenesena sredstva - Pomoći</t>
  </si>
  <si>
    <t>Izvor: 6215 Donacije</t>
  </si>
  <si>
    <t>POLUGODIŠNJI IZVJEŠTAJ O IZVRŠENJU FINANCIJSKOG PLANA GLAZBENE ŠKOLE IVANA MATETIĆA RONJGOVA RIJEKA</t>
  </si>
  <si>
    <t>Izvor: 58 Prenesena sredstva - pomoći</t>
  </si>
  <si>
    <t xml:space="preserve">Program: 5502 Unapređenje kvalitete odgojno obrazovnog sustava
</t>
  </si>
  <si>
    <t>B. RAČUN FINANCIRANJA PREMA IZVORIMA FINANCIRANJA</t>
  </si>
  <si>
    <t>UKUPNO PRIMICI</t>
  </si>
  <si>
    <t>Izvor: 8 Namjenski primici</t>
  </si>
  <si>
    <t xml:space="preserve">Izvor: 83 Namjenski primici </t>
  </si>
  <si>
    <t>UKUPNO IZDACI</t>
  </si>
  <si>
    <t>Izvor: 1 OPĆI PRIHODI I PRIMICI</t>
  </si>
  <si>
    <t>B. RAČUN FINANCIRANJA PREMA EKONOMSKOJ KLASIFIKACIJI</t>
  </si>
  <si>
    <t>8 Primici od financijske imovine i zaduživanja</t>
  </si>
  <si>
    <t>84 Primici od zaduživanja</t>
  </si>
  <si>
    <t>842 Primljeni krediti i zajmovi od kreditnih i ostalih financijskih institucija u javnom sektoru</t>
  </si>
  <si>
    <t>8422 Primljeni krediti od kreditnih institucija u javnom sektoru</t>
  </si>
  <si>
    <t>5 Izdaci za financijsku imovinu i otplate zajmova</t>
  </si>
  <si>
    <t>54 Izdaci za otplatu glavnice primljenih kredita i zajmova</t>
  </si>
  <si>
    <t>542 Otplata glavnice primljenih kredita i zajmova od kreditnih i ostalih financijskih institucija u javnom sektoru</t>
  </si>
  <si>
    <t>5422 Otplata glavnice primljenih kredita od kreditnih institucija u javnom sektoru</t>
  </si>
  <si>
    <t>Preneseni manjak iz prethodne godine koji se pokrio</t>
  </si>
  <si>
    <t>POLUGODIŠNJI  IZVJEŠTAJ O IZVRŠENJU FINANCIJSKOG PLANA                                            GLAZBENA ŠKOLA IVANA MATETIĆA RONJGOVA RIJEKA
ZA RAZDOBLJE OD 1. SIJEČNJA DO 30. LIPNJA 2025.</t>
  </si>
  <si>
    <t>PREMA EKONOMSKOJ KLASIFIKACIJI ZA RAZDOBLJE OD 1. SIJEČNJA DO 30. LIPNJA 2025. GODINE</t>
  </si>
  <si>
    <t>Ostvarenje / Izvršenje za
1.1.-30.6.2024.</t>
  </si>
  <si>
    <t>Ostvarenje / Izvršenje za
1.1.-30.6.2025.</t>
  </si>
  <si>
    <t>PREMA IZVORIMA FINANCIRANJA ZA RAZDOBLJE OD 1. SIJEČNJA DO 30. LIPNJA 2025. GODINE</t>
  </si>
  <si>
    <t>POLUGODIŠNJI IZVJEŠTAJ O IZVRŠENJU FINANCIJSKOG PLANA GLAZBENE ŠKOLE IVANA MATETIĆA RONJGOVA RIJEKA
ZA RAZDOBLJE OD 1.SIJEČNJA DO 30. LIPNJA 2025.</t>
  </si>
  <si>
    <t>POLUGODIŠNJI IZVJEŠTAJ O IZVRŠENJU FINANCIJSKOG PLANA ZA 2025.g.
GLAZBENE ŠKOLE IVANA MATETIĆA RONJGOVA RIJEKA</t>
  </si>
  <si>
    <t xml:space="preserve">Ostvarenje / izvršenje
1.1.-30.6.2025.  </t>
  </si>
  <si>
    <t xml:space="preserve">Ostvarenje/
izvršenje 
1.1.-30.06.2025. </t>
  </si>
  <si>
    <t>Ostvarenje / izvršenje 
1.1.-30.6.2024.             (1)</t>
  </si>
  <si>
    <t>Ostvarenje / izvršenje 
1.1.-30.6.2025.             (4)</t>
  </si>
  <si>
    <t xml:space="preserve">Ostvarenje/
izvršenje za 
1.1.-30.6.2024. </t>
  </si>
  <si>
    <t>Ostvarenje/
izvršenje 
1.1.-30.6.2025.</t>
  </si>
  <si>
    <t>Tekući plan 2025. (3.)</t>
  </si>
  <si>
    <r>
      <rPr>
        <b/>
        <sz val="11"/>
        <rFont val="Times New Roman"/>
        <family val="1"/>
        <charset val="238"/>
      </rPr>
      <t>POLUGODIŠNJI IZVJEŠTAJ O IZVRŠENJU FINANCIJSKOG PLANA  GLAZBENE ŠKOLE IVANA MATETIĆA RONJGOVA RIJEKA ZA 2025.GODINU</t>
    </r>
    <r>
      <rPr>
        <b/>
        <sz val="14"/>
        <color indexed="10"/>
        <rFont val="Times New Roman"/>
        <family val="1"/>
        <charset val="238"/>
      </rPr>
      <t xml:space="preserve">
IZVJEŠTAJ PO PROGRAMSKOJ KLASIFIKACIJI</t>
    </r>
    <r>
      <rPr>
        <b/>
        <sz val="14"/>
        <color rgb="FF000000"/>
        <rFont val="Times New Roman"/>
        <family val="1"/>
        <charset val="238"/>
      </rPr>
      <t xml:space="preserve">
POSEBNI DIO</t>
    </r>
  </si>
  <si>
    <t>Izvorni plan 2025. (2.)</t>
  </si>
  <si>
    <t>Izvorni plan 2025.</t>
  </si>
  <si>
    <t>Ostale kazne</t>
  </si>
  <si>
    <t>Kazne, penali i naknade štete</t>
  </si>
  <si>
    <t>38 Rashodi za donacije, kazne, naknade šteta i kapitalne pomoći</t>
  </si>
  <si>
    <t>383 Kazne, penali i naknade štete</t>
  </si>
  <si>
    <t>3835 Ostale kazne</t>
  </si>
  <si>
    <t>4222 Komunikacijska oprema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</si>
</sst>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kn&quot;_-;\-* #,##0.00\ &quot;kn&quot;_-;_-* &quot;-&quot;??\ &quot;kn&quot;_-;_-@_-"/>
    <numFmt numFmtId="165" formatCode="_-* #,##0.00\ _k_n_-;\-* #,##0.00\ _k_n_-;_-* &quot;-&quot;??\ _k_n_-;_-@_-"/>
    <numFmt numFmtId="166" formatCode="#,##0.00\ &quot;kn&quot;"/>
    <numFmt numFmtId="167" formatCode="#,##0.00;[Red]#,##0.00"/>
  </numFmts>
  <fonts count="104" x14ac:knownFonts="1">
    <font>
      <sz val="10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2060"/>
      <name val="Calibri"/>
      <family val="2"/>
    </font>
    <font>
      <sz val="12"/>
      <color rgb="FF002060"/>
      <name val="Calibri"/>
      <family val="2"/>
    </font>
    <font>
      <sz val="10"/>
      <color indexed="8"/>
      <name val="Arial"/>
      <family val="2"/>
      <charset val="238"/>
    </font>
    <font>
      <b/>
      <sz val="11"/>
      <color rgb="FF002060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</font>
    <font>
      <b/>
      <i/>
      <sz val="8"/>
      <color rgb="FF002060"/>
      <name val="Calibri"/>
      <family val="2"/>
      <scheme val="minor"/>
    </font>
    <font>
      <b/>
      <sz val="11"/>
      <color rgb="FF002060"/>
      <name val="Calibri"/>
      <family val="2"/>
    </font>
    <font>
      <sz val="11"/>
      <color rgb="FF000000"/>
      <name val="Calibri"/>
      <family val="2"/>
    </font>
    <font>
      <b/>
      <i/>
      <sz val="8"/>
      <color rgb="FF002060"/>
      <name val="Calibri"/>
      <family val="2"/>
    </font>
    <font>
      <i/>
      <sz val="8"/>
      <color rgb="FF000000"/>
      <name val="Calibri"/>
      <family val="2"/>
    </font>
    <font>
      <b/>
      <i/>
      <sz val="9"/>
      <color rgb="FF002060"/>
      <name val="Calibri"/>
      <family val="2"/>
      <scheme val="minor"/>
    </font>
    <font>
      <b/>
      <i/>
      <sz val="11"/>
      <color rgb="FF002060"/>
      <name val="Calibri"/>
      <family val="2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4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b/>
      <sz val="16"/>
      <color rgb="FFFF0000"/>
      <name val="Times New Roman"/>
      <family val="1"/>
    </font>
    <font>
      <b/>
      <i/>
      <sz val="16"/>
      <name val="Times New Roman"/>
      <family val="1"/>
    </font>
    <font>
      <b/>
      <i/>
      <sz val="11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i/>
      <sz val="12"/>
      <name val="Times New Roman"/>
      <family val="1"/>
    </font>
    <font>
      <i/>
      <sz val="11"/>
      <name val="Times New Roman"/>
      <family val="1"/>
    </font>
    <font>
      <i/>
      <sz val="1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9"/>
      <color rgb="FFFF0000"/>
      <name val="Times New Roman"/>
      <family val="1"/>
    </font>
    <font>
      <b/>
      <i/>
      <sz val="14"/>
      <name val="Times New Roman"/>
      <family val="1"/>
    </font>
    <font>
      <b/>
      <i/>
      <sz val="14"/>
      <name val="Times New Roman"/>
      <family val="1"/>
      <charset val="238"/>
    </font>
    <font>
      <b/>
      <sz val="12"/>
      <name val="Times New Roman"/>
      <family val="1"/>
    </font>
    <font>
      <sz val="7.5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4"/>
      <name val="Times New Roman"/>
      <family val="1"/>
      <charset val="238"/>
    </font>
    <font>
      <b/>
      <sz val="16"/>
      <name val="Times New Roman"/>
      <family val="1"/>
    </font>
    <font>
      <b/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sz val="7"/>
      <color theme="1"/>
      <name val="Verdana"/>
      <family val="2"/>
      <charset val="238"/>
    </font>
    <font>
      <b/>
      <sz val="11"/>
      <color rgb="FF000000"/>
      <name val="Times New Roman"/>
      <family val="1"/>
      <charset val="238"/>
    </font>
    <font>
      <b/>
      <sz val="10"/>
      <color rgb="FF000000"/>
      <name val="Arial"/>
      <family val="2"/>
      <charset val="238"/>
    </font>
    <font>
      <b/>
      <i/>
      <sz val="16"/>
      <color rgb="FF0070C0"/>
      <name val="Times New Roman"/>
      <family val="1"/>
    </font>
    <font>
      <b/>
      <sz val="14"/>
      <name val="Times New Roman"/>
      <family val="1"/>
    </font>
    <font>
      <b/>
      <i/>
      <sz val="11"/>
      <color rgb="FFFF0000"/>
      <name val="Times New Roman"/>
      <family val="1"/>
    </font>
    <font>
      <sz val="11"/>
      <color theme="1"/>
      <name val="Verdana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rgb="FF002060"/>
      <name val="Calibri"/>
      <family val="2"/>
      <scheme val="minor"/>
    </font>
    <font>
      <b/>
      <i/>
      <sz val="10"/>
      <color rgb="FF000000"/>
      <name val="Arial"/>
      <family val="2"/>
      <charset val="238"/>
    </font>
    <font>
      <b/>
      <i/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1"/>
      <color rgb="FF002060"/>
      <name val="Times New Roman"/>
      <family val="1"/>
      <charset val="238"/>
    </font>
    <font>
      <b/>
      <i/>
      <sz val="12"/>
      <color rgb="FF002060"/>
      <name val="Times New Roman"/>
      <family val="1"/>
      <charset val="238"/>
    </font>
    <font>
      <b/>
      <sz val="11"/>
      <color rgb="FFFF0000"/>
      <name val="Times New Roman"/>
      <family val="1"/>
    </font>
    <font>
      <sz val="9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sz val="9"/>
      <color theme="1"/>
      <name val="Arial"/>
      <family val="2"/>
      <charset val="238"/>
    </font>
    <font>
      <sz val="6"/>
      <color theme="1"/>
      <name val="Verdana"/>
      <family val="2"/>
      <charset val="238"/>
    </font>
    <font>
      <sz val="11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9"/>
      <color rgb="FF000000"/>
      <name val="Verdana"/>
      <family val="2"/>
      <charset val="238"/>
    </font>
    <font>
      <b/>
      <sz val="10"/>
      <color rgb="FF00000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11"/>
      <color rgb="FF000000"/>
      <name val="Arial"/>
      <family val="2"/>
      <charset val="238"/>
    </font>
    <font>
      <b/>
      <sz val="16"/>
      <color indexed="8"/>
      <name val="Times New Roman"/>
      <family val="1"/>
      <charset val="238"/>
    </font>
    <font>
      <b/>
      <sz val="14"/>
      <color theme="1"/>
      <name val="Verdana"/>
      <family val="2"/>
      <charset val="238"/>
    </font>
    <font>
      <sz val="12"/>
      <color rgb="FF000000"/>
      <name val="Times New Roman"/>
      <family val="1"/>
      <charset val="238"/>
    </font>
    <font>
      <sz val="14"/>
      <color rgb="FF000000"/>
      <name val="Bookman Old Style"/>
      <family val="1"/>
      <charset val="238"/>
    </font>
    <font>
      <b/>
      <sz val="12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9"/>
      <name val="Calibri"/>
      <family val="2"/>
      <scheme val="minor"/>
    </font>
    <font>
      <b/>
      <sz val="1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8">
    <xf numFmtId="0" fontId="0" fillId="0" borderId="0"/>
    <xf numFmtId="0" fontId="6" fillId="0" borderId="0"/>
    <xf numFmtId="0" fontId="11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21" fillId="0" borderId="0"/>
    <xf numFmtId="0" fontId="9" fillId="0" borderId="0"/>
    <xf numFmtId="0" fontId="11" fillId="0" borderId="0"/>
    <xf numFmtId="0" fontId="43" fillId="0" borderId="0"/>
    <xf numFmtId="0" fontId="21" fillId="0" borderId="0"/>
    <xf numFmtId="165" fontId="21" fillId="0" borderId="0" applyFont="0" applyFill="0" applyBorder="0" applyAlignment="0" applyProtection="0"/>
    <xf numFmtId="0" fontId="2" fillId="0" borderId="0"/>
    <xf numFmtId="0" fontId="1" fillId="0" borderId="0"/>
    <xf numFmtId="0" fontId="82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80">
    <xf numFmtId="0" fontId="0" fillId="0" borderId="0" xfId="0"/>
    <xf numFmtId="0" fontId="7" fillId="3" borderId="0" xfId="1" applyFont="1" applyFill="1" applyAlignment="1">
      <alignment horizontal="center" vertical="center" wrapText="1"/>
    </xf>
    <xf numFmtId="0" fontId="8" fillId="3" borderId="0" xfId="1" applyFont="1" applyFill="1" applyAlignment="1">
      <alignment vertical="center" wrapText="1"/>
    </xf>
    <xf numFmtId="0" fontId="12" fillId="0" borderId="0" xfId="0" applyFont="1"/>
    <xf numFmtId="3" fontId="10" fillId="2" borderId="11" xfId="0" applyNumberFormat="1" applyFont="1" applyFill="1" applyBorder="1" applyAlignment="1">
      <alignment horizontal="center" vertical="center" wrapText="1"/>
    </xf>
    <xf numFmtId="0" fontId="14" fillId="3" borderId="11" xfId="1" applyFont="1" applyFill="1" applyBorder="1" applyAlignment="1">
      <alignment horizontal="center" vertical="center" wrapText="1"/>
    </xf>
    <xf numFmtId="0" fontId="15" fillId="0" borderId="0" xfId="0" applyFont="1"/>
    <xf numFmtId="0" fontId="16" fillId="3" borderId="11" xfId="1" applyFont="1" applyFill="1" applyBorder="1" applyAlignment="1">
      <alignment horizontal="center" vertical="center" wrapText="1"/>
    </xf>
    <xf numFmtId="3" fontId="13" fillId="2" borderId="11" xfId="0" applyNumberFormat="1" applyFont="1" applyFill="1" applyBorder="1" applyAlignment="1">
      <alignment horizontal="center" vertical="center" wrapText="1"/>
    </xf>
    <xf numFmtId="0" fontId="17" fillId="0" borderId="0" xfId="0" applyFont="1"/>
    <xf numFmtId="49" fontId="10" fillId="0" borderId="11" xfId="6" applyNumberFormat="1" applyFont="1" applyBorder="1" applyAlignment="1">
      <alignment horizontal="left" vertical="center" wrapText="1"/>
    </xf>
    <xf numFmtId="0" fontId="19" fillId="3" borderId="11" xfId="1" applyFont="1" applyFill="1" applyBorder="1" applyAlignment="1">
      <alignment horizontal="center" vertical="center" wrapText="1"/>
    </xf>
    <xf numFmtId="0" fontId="23" fillId="0" borderId="0" xfId="7" applyFont="1" applyAlignment="1">
      <alignment vertical="center" wrapText="1"/>
    </xf>
    <xf numFmtId="3" fontId="24" fillId="0" borderId="0" xfId="7" applyNumberFormat="1" applyFont="1"/>
    <xf numFmtId="49" fontId="27" fillId="0" borderId="0" xfId="7" applyNumberFormat="1" applyFont="1"/>
    <xf numFmtId="49" fontId="24" fillId="0" borderId="0" xfId="7" applyNumberFormat="1" applyFont="1"/>
    <xf numFmtId="49" fontId="24" fillId="0" borderId="0" xfId="7" applyNumberFormat="1" applyFont="1" applyAlignment="1">
      <alignment horizontal="center"/>
    </xf>
    <xf numFmtId="0" fontId="29" fillId="0" borderId="13" xfId="7" applyNumberFormat="1" applyFont="1" applyBorder="1" applyAlignment="1">
      <alignment horizontal="center" vertical="center" wrapText="1"/>
    </xf>
    <xf numFmtId="3" fontId="29" fillId="0" borderId="13" xfId="7" quotePrefix="1" applyNumberFormat="1" applyFont="1" applyBorder="1" applyAlignment="1">
      <alignment horizontal="center" vertical="center" wrapText="1"/>
    </xf>
    <xf numFmtId="3" fontId="30" fillId="0" borderId="0" xfId="7" applyNumberFormat="1" applyFont="1"/>
    <xf numFmtId="0" fontId="32" fillId="0" borderId="18" xfId="7" applyFont="1" applyBorder="1" applyAlignment="1">
      <alignment horizontal="left" vertical="center" wrapText="1"/>
    </xf>
    <xf numFmtId="4" fontId="32" fillId="0" borderId="18" xfId="7" applyNumberFormat="1" applyFont="1" applyBorder="1" applyAlignment="1">
      <alignment horizontal="right" vertical="center"/>
    </xf>
    <xf numFmtId="4" fontId="34" fillId="0" borderId="18" xfId="7" applyNumberFormat="1" applyFont="1" applyFill="1" applyBorder="1" applyAlignment="1" applyProtection="1">
      <alignment horizontal="right" vertical="top" shrinkToFit="1"/>
      <protection locked="0"/>
    </xf>
    <xf numFmtId="3" fontId="24" fillId="3" borderId="0" xfId="7" applyNumberFormat="1" applyFont="1" applyFill="1"/>
    <xf numFmtId="3" fontId="24" fillId="4" borderId="0" xfId="7" applyNumberFormat="1" applyFont="1" applyFill="1"/>
    <xf numFmtId="4" fontId="33" fillId="0" borderId="18" xfId="7" applyNumberFormat="1" applyFont="1" applyFill="1" applyBorder="1" applyAlignment="1">
      <alignment horizontal="right" vertical="center" wrapText="1"/>
    </xf>
    <xf numFmtId="4" fontId="33" fillId="0" borderId="18" xfId="7" applyNumberFormat="1" applyFont="1" applyBorder="1" applyAlignment="1">
      <alignment horizontal="right" vertical="center"/>
    </xf>
    <xf numFmtId="4" fontId="33" fillId="0" borderId="18" xfId="7" applyNumberFormat="1" applyFont="1" applyFill="1" applyBorder="1" applyAlignment="1">
      <alignment horizontal="right" vertical="center"/>
    </xf>
    <xf numFmtId="3" fontId="38" fillId="0" borderId="0" xfId="7" applyNumberFormat="1" applyFont="1"/>
    <xf numFmtId="0" fontId="32" fillId="0" borderId="23" xfId="7" applyFont="1" applyBorder="1" applyAlignment="1">
      <alignment horizontal="left" vertical="center"/>
    </xf>
    <xf numFmtId="0" fontId="32" fillId="0" borderId="0" xfId="7" applyFont="1" applyBorder="1" applyAlignment="1">
      <alignment horizontal="left" vertical="center" wrapText="1"/>
    </xf>
    <xf numFmtId="4" fontId="32" fillId="0" borderId="0" xfId="7" applyNumberFormat="1" applyFont="1" applyBorder="1" applyAlignment="1">
      <alignment horizontal="right" vertical="center" wrapText="1"/>
    </xf>
    <xf numFmtId="4" fontId="32" fillId="0" borderId="0" xfId="7" applyNumberFormat="1" applyFont="1" applyBorder="1" applyAlignment="1">
      <alignment horizontal="right" vertical="center"/>
    </xf>
    <xf numFmtId="4" fontId="39" fillId="0" borderId="6" xfId="7" quotePrefix="1" applyNumberFormat="1" applyFont="1" applyBorder="1" applyAlignment="1">
      <alignment horizontal="right" vertical="center"/>
    </xf>
    <xf numFmtId="0" fontId="24" fillId="0" borderId="0" xfId="7" applyNumberFormat="1" applyFont="1" applyAlignment="1">
      <alignment horizontal="center"/>
    </xf>
    <xf numFmtId="3" fontId="33" fillId="0" borderId="0" xfId="7" applyNumberFormat="1" applyFont="1"/>
    <xf numFmtId="166" fontId="30" fillId="0" borderId="0" xfId="7" applyNumberFormat="1" applyFont="1"/>
    <xf numFmtId="0" fontId="28" fillId="0" borderId="26" xfId="7" quotePrefix="1" applyNumberFormat="1" applyFont="1" applyBorder="1" applyAlignment="1">
      <alignment horizontal="center" vertical="center" wrapText="1"/>
    </xf>
    <xf numFmtId="0" fontId="28" fillId="0" borderId="24" xfId="7" quotePrefix="1" applyNumberFormat="1" applyFont="1" applyBorder="1" applyAlignment="1">
      <alignment horizontal="center" vertical="center" wrapText="1"/>
    </xf>
    <xf numFmtId="4" fontId="41" fillId="0" borderId="24" xfId="7" applyNumberFormat="1" applyFont="1" applyBorder="1" applyAlignment="1">
      <alignment vertical="center" wrapText="1"/>
    </xf>
    <xf numFmtId="166" fontId="24" fillId="0" borderId="0" xfId="7" applyNumberFormat="1" applyFont="1"/>
    <xf numFmtId="3" fontId="35" fillId="0" borderId="0" xfId="7" applyNumberFormat="1" applyFont="1"/>
    <xf numFmtId="0" fontId="35" fillId="5" borderId="17" xfId="7" applyNumberFormat="1" applyFont="1" applyFill="1" applyBorder="1" applyAlignment="1">
      <alignment horizontal="left" vertical="center"/>
    </xf>
    <xf numFmtId="3" fontId="35" fillId="5" borderId="18" xfId="7" applyNumberFormat="1" applyFont="1" applyFill="1" applyBorder="1" applyAlignment="1">
      <alignment horizontal="left" vertical="center" wrapText="1"/>
    </xf>
    <xf numFmtId="4" fontId="35" fillId="5" borderId="18" xfId="7" applyNumberFormat="1" applyFont="1" applyFill="1" applyBorder="1" applyAlignment="1">
      <alignment horizontal="right" vertical="center"/>
    </xf>
    <xf numFmtId="4" fontId="24" fillId="0" borderId="0" xfId="7" applyNumberFormat="1" applyFont="1"/>
    <xf numFmtId="0" fontId="33" fillId="0" borderId="17" xfId="7" applyNumberFormat="1" applyFont="1" applyBorder="1" applyAlignment="1">
      <alignment horizontal="left" vertical="center"/>
    </xf>
    <xf numFmtId="4" fontId="30" fillId="0" borderId="0" xfId="7" applyNumberFormat="1" applyFont="1"/>
    <xf numFmtId="3" fontId="33" fillId="0" borderId="18" xfId="7" applyNumberFormat="1" applyFont="1" applyBorder="1" applyAlignment="1">
      <alignment horizontal="left" vertical="center" wrapText="1"/>
    </xf>
    <xf numFmtId="4" fontId="42" fillId="6" borderId="18" xfId="9" applyNumberFormat="1" applyFont="1" applyFill="1" applyBorder="1" applyAlignment="1">
      <alignment horizontal="right" wrapText="1"/>
    </xf>
    <xf numFmtId="4" fontId="34" fillId="0" borderId="18" xfId="7" applyNumberFormat="1" applyFont="1" applyFill="1" applyBorder="1" applyAlignment="1" applyProtection="1">
      <alignment horizontal="right" vertical="center" shrinkToFit="1"/>
      <protection locked="0"/>
    </xf>
    <xf numFmtId="3" fontId="33" fillId="0" borderId="0" xfId="7" applyNumberFormat="1" applyFont="1" applyBorder="1"/>
    <xf numFmtId="0" fontId="33" fillId="3" borderId="17" xfId="7" applyNumberFormat="1" applyFont="1" applyFill="1" applyBorder="1" applyAlignment="1">
      <alignment horizontal="left" vertical="center"/>
    </xf>
    <xf numFmtId="3" fontId="33" fillId="3" borderId="18" xfId="7" applyNumberFormat="1" applyFont="1" applyFill="1" applyBorder="1" applyAlignment="1">
      <alignment horizontal="left" vertical="center" wrapText="1"/>
    </xf>
    <xf numFmtId="4" fontId="33" fillId="3" borderId="18" xfId="7" applyNumberFormat="1" applyFont="1" applyFill="1" applyBorder="1" applyAlignment="1">
      <alignment horizontal="right" vertical="center"/>
    </xf>
    <xf numFmtId="3" fontId="35" fillId="0" borderId="0" xfId="7" applyNumberFormat="1" applyFont="1" applyBorder="1"/>
    <xf numFmtId="0" fontId="33" fillId="0" borderId="20" xfId="7" applyNumberFormat="1" applyFont="1" applyBorder="1" applyAlignment="1">
      <alignment horizontal="left" vertical="center"/>
    </xf>
    <xf numFmtId="3" fontId="33" fillId="0" borderId="21" xfId="7" applyNumberFormat="1" applyFont="1" applyBorder="1" applyAlignment="1">
      <alignment horizontal="left" vertical="center" wrapText="1"/>
    </xf>
    <xf numFmtId="4" fontId="34" fillId="0" borderId="21" xfId="7" applyNumberFormat="1" applyFont="1" applyFill="1" applyBorder="1" applyAlignment="1" applyProtection="1">
      <alignment horizontal="right" vertical="top" shrinkToFit="1"/>
      <protection locked="0"/>
    </xf>
    <xf numFmtId="4" fontId="33" fillId="0" borderId="21" xfId="7" applyNumberFormat="1" applyFont="1" applyBorder="1" applyAlignment="1">
      <alignment horizontal="right" vertical="center"/>
    </xf>
    <xf numFmtId="4" fontId="34" fillId="0" borderId="21" xfId="10" applyNumberFormat="1" applyFont="1" applyFill="1" applyBorder="1" applyAlignment="1" applyProtection="1">
      <alignment horizontal="right" vertical="top" shrinkToFit="1"/>
      <protection locked="0"/>
    </xf>
    <xf numFmtId="4" fontId="40" fillId="0" borderId="6" xfId="7" applyNumberFormat="1" applyFont="1" applyBorder="1" applyAlignment="1">
      <alignment horizontal="right" vertical="center"/>
    </xf>
    <xf numFmtId="3" fontId="44" fillId="0" borderId="0" xfId="7" applyNumberFormat="1" applyFont="1" applyBorder="1"/>
    <xf numFmtId="3" fontId="44" fillId="0" borderId="0" xfId="7" applyNumberFormat="1" applyFont="1"/>
    <xf numFmtId="3" fontId="45" fillId="0" borderId="0" xfId="7" applyNumberFormat="1" applyFont="1" applyAlignment="1">
      <alignment horizontal="center" vertical="center"/>
    </xf>
    <xf numFmtId="0" fontId="28" fillId="0" borderId="0" xfId="7" applyNumberFormat="1" applyFont="1" applyAlignment="1">
      <alignment vertical="center" wrapText="1"/>
    </xf>
    <xf numFmtId="3" fontId="45" fillId="0" borderId="0" xfId="7" applyNumberFormat="1" applyFont="1" applyAlignment="1">
      <alignment horizontal="center"/>
    </xf>
    <xf numFmtId="0" fontId="28" fillId="0" borderId="0" xfId="7" applyNumberFormat="1" applyFont="1" applyAlignment="1">
      <alignment wrapText="1"/>
    </xf>
    <xf numFmtId="4" fontId="47" fillId="0" borderId="0" xfId="12" applyNumberFormat="1" applyFont="1" applyBorder="1" applyAlignment="1">
      <alignment horizontal="right" wrapText="1"/>
    </xf>
    <xf numFmtId="4" fontId="48" fillId="0" borderId="0" xfId="12" applyNumberFormat="1" applyFont="1" applyBorder="1" applyAlignment="1">
      <alignment horizontal="right" wrapText="1"/>
    </xf>
    <xf numFmtId="3" fontId="49" fillId="0" borderId="0" xfId="12" applyNumberFormat="1" applyFont="1" applyBorder="1" applyAlignment="1">
      <alignment horizontal="right" wrapText="1"/>
    </xf>
    <xf numFmtId="4" fontId="36" fillId="4" borderId="18" xfId="7" applyNumberFormat="1" applyFont="1" applyFill="1" applyBorder="1" applyAlignment="1">
      <alignment horizontal="right" vertical="center" wrapText="1"/>
    </xf>
    <xf numFmtId="4" fontId="36" fillId="4" borderId="18" xfId="7" applyNumberFormat="1" applyFont="1" applyFill="1" applyBorder="1" applyAlignment="1">
      <alignment horizontal="right" vertical="center"/>
    </xf>
    <xf numFmtId="3" fontId="35" fillId="4" borderId="15" xfId="7" applyNumberFormat="1" applyFont="1" applyFill="1" applyBorder="1" applyAlignment="1">
      <alignment horizontal="left" vertical="center" wrapText="1"/>
    </xf>
    <xf numFmtId="4" fontId="31" fillId="4" borderId="15" xfId="7" applyNumberFormat="1" applyFont="1" applyFill="1" applyBorder="1" applyAlignment="1">
      <alignment horizontal="right" vertical="center"/>
    </xf>
    <xf numFmtId="3" fontId="35" fillId="4" borderId="18" xfId="7" applyNumberFormat="1" applyFont="1" applyFill="1" applyBorder="1" applyAlignment="1">
      <alignment horizontal="left" vertical="center" wrapText="1"/>
    </xf>
    <xf numFmtId="4" fontId="35" fillId="4" borderId="18" xfId="7" applyNumberFormat="1" applyFont="1" applyFill="1" applyBorder="1" applyAlignment="1">
      <alignment horizontal="right" vertical="center"/>
    </xf>
    <xf numFmtId="0" fontId="35" fillId="4" borderId="17" xfId="7" applyNumberFormat="1" applyFont="1" applyFill="1" applyBorder="1" applyAlignment="1">
      <alignment horizontal="left" vertical="center"/>
    </xf>
    <xf numFmtId="0" fontId="35" fillId="4" borderId="17" xfId="7" applyNumberFormat="1" applyFont="1" applyFill="1" applyBorder="1" applyAlignment="1">
      <alignment horizontal="center" vertical="center"/>
    </xf>
    <xf numFmtId="3" fontId="35" fillId="4" borderId="18" xfId="7" applyNumberFormat="1" applyFont="1" applyFill="1" applyBorder="1" applyAlignment="1">
      <alignment horizontal="center" vertical="center" wrapText="1"/>
    </xf>
    <xf numFmtId="0" fontId="35" fillId="4" borderId="14" xfId="7" applyNumberFormat="1" applyFont="1" applyFill="1" applyBorder="1" applyAlignment="1">
      <alignment horizontal="left" vertical="center"/>
    </xf>
    <xf numFmtId="0" fontId="54" fillId="0" borderId="0" xfId="13" applyFont="1" applyAlignment="1">
      <alignment vertical="center" wrapText="1"/>
    </xf>
    <xf numFmtId="0" fontId="55" fillId="0" borderId="0" xfId="13" applyFont="1"/>
    <xf numFmtId="0" fontId="28" fillId="0" borderId="29" xfId="13" applyNumberFormat="1" applyFont="1" applyBorder="1" applyAlignment="1">
      <alignment horizontal="center" vertical="center" wrapText="1"/>
    </xf>
    <xf numFmtId="3" fontId="29" fillId="0" borderId="0" xfId="13" quotePrefix="1" applyNumberFormat="1" applyFont="1" applyBorder="1" applyAlignment="1">
      <alignment horizontal="center" vertical="center" wrapText="1"/>
    </xf>
    <xf numFmtId="3" fontId="27" fillId="0" borderId="0" xfId="13" applyNumberFormat="1" applyFont="1" applyBorder="1" applyAlignment="1">
      <alignment horizontal="right" vertical="center"/>
    </xf>
    <xf numFmtId="3" fontId="27" fillId="0" borderId="0" xfId="13" applyNumberFormat="1" applyFont="1" applyFill="1" applyBorder="1" applyAlignment="1">
      <alignment horizontal="right" vertical="center"/>
    </xf>
    <xf numFmtId="3" fontId="24" fillId="0" borderId="0" xfId="13" applyNumberFormat="1" applyFont="1" applyAlignment="1">
      <alignment vertical="center"/>
    </xf>
    <xf numFmtId="3" fontId="29" fillId="0" borderId="0" xfId="13" quotePrefix="1" applyNumberFormat="1" applyFont="1" applyFill="1" applyBorder="1" applyAlignment="1">
      <alignment horizontal="center" vertical="center" wrapText="1"/>
    </xf>
    <xf numFmtId="3" fontId="35" fillId="0" borderId="0" xfId="13" applyNumberFormat="1" applyFont="1" applyFill="1" applyBorder="1" applyAlignment="1">
      <alignment horizontal="right" vertical="center"/>
    </xf>
    <xf numFmtId="0" fontId="55" fillId="0" borderId="0" xfId="13" applyFont="1" applyFill="1" applyBorder="1"/>
    <xf numFmtId="0" fontId="43" fillId="6" borderId="3" xfId="0" applyFont="1" applyFill="1" applyBorder="1" applyAlignment="1">
      <alignment horizontal="left" wrapText="1" indent="1"/>
    </xf>
    <xf numFmtId="0" fontId="57" fillId="7" borderId="3" xfId="0" applyFont="1" applyFill="1" applyBorder="1" applyAlignment="1">
      <alignment horizontal="left" wrapText="1" indent="1"/>
    </xf>
    <xf numFmtId="4" fontId="57" fillId="7" borderId="3" xfId="0" applyNumberFormat="1" applyFont="1" applyFill="1" applyBorder="1" applyAlignment="1">
      <alignment horizontal="right" wrapText="1" indent="1"/>
    </xf>
    <xf numFmtId="0" fontId="57" fillId="8" borderId="3" xfId="0" applyFont="1" applyFill="1" applyBorder="1" applyAlignment="1">
      <alignment horizontal="left" wrapText="1" indent="3"/>
    </xf>
    <xf numFmtId="4" fontId="57" fillId="8" borderId="3" xfId="0" applyNumberFormat="1" applyFont="1" applyFill="1" applyBorder="1" applyAlignment="1">
      <alignment horizontal="right" wrapText="1" indent="1"/>
    </xf>
    <xf numFmtId="0" fontId="57" fillId="6" borderId="3" xfId="0" applyFont="1" applyFill="1" applyBorder="1" applyAlignment="1">
      <alignment horizontal="left" wrapText="1" indent="4"/>
    </xf>
    <xf numFmtId="4" fontId="43" fillId="6" borderId="3" xfId="0" applyNumberFormat="1" applyFont="1" applyFill="1" applyBorder="1" applyAlignment="1">
      <alignment horizontal="right" wrapText="1" indent="1"/>
    </xf>
    <xf numFmtId="0" fontId="43" fillId="6" borderId="3" xfId="0" applyFont="1" applyFill="1" applyBorder="1" applyAlignment="1">
      <alignment horizontal="left" wrapText="1" indent="5"/>
    </xf>
    <xf numFmtId="4" fontId="57" fillId="6" borderId="3" xfId="0" applyNumberFormat="1" applyFont="1" applyFill="1" applyBorder="1" applyAlignment="1">
      <alignment horizontal="right" wrapText="1" indent="1"/>
    </xf>
    <xf numFmtId="0" fontId="57" fillId="0" borderId="3" xfId="0" applyFont="1" applyFill="1" applyBorder="1" applyAlignment="1">
      <alignment horizontal="left" wrapText="1" indent="4"/>
    </xf>
    <xf numFmtId="4" fontId="57" fillId="0" borderId="3" xfId="0" applyNumberFormat="1" applyFont="1" applyFill="1" applyBorder="1" applyAlignment="1">
      <alignment horizontal="right" wrapText="1" indent="1"/>
    </xf>
    <xf numFmtId="0" fontId="43" fillId="0" borderId="3" xfId="0" applyFont="1" applyFill="1" applyBorder="1" applyAlignment="1">
      <alignment horizontal="left" wrapText="1" indent="5"/>
    </xf>
    <xf numFmtId="4" fontId="43" fillId="0" borderId="3" xfId="0" applyNumberFormat="1" applyFont="1" applyFill="1" applyBorder="1" applyAlignment="1">
      <alignment horizontal="right" wrapText="1" indent="1"/>
    </xf>
    <xf numFmtId="0" fontId="57" fillId="6" borderId="3" xfId="0" applyFont="1" applyFill="1" applyBorder="1" applyAlignment="1">
      <alignment horizontal="left" wrapText="1" indent="5"/>
    </xf>
    <xf numFmtId="0" fontId="57" fillId="9" borderId="3" xfId="0" applyFont="1" applyFill="1" applyBorder="1" applyAlignment="1">
      <alignment horizontal="left" wrapText="1" indent="5"/>
    </xf>
    <xf numFmtId="4" fontId="57" fillId="9" borderId="3" xfId="0" applyNumberFormat="1" applyFont="1" applyFill="1" applyBorder="1" applyAlignment="1">
      <alignment horizontal="right" wrapText="1" indent="1"/>
    </xf>
    <xf numFmtId="0" fontId="57" fillId="0" borderId="3" xfId="0" applyFont="1" applyFill="1" applyBorder="1" applyAlignment="1">
      <alignment horizontal="left" wrapText="1" indent="5"/>
    </xf>
    <xf numFmtId="0" fontId="55" fillId="0" borderId="0" xfId="13" applyFont="1" applyFill="1"/>
    <xf numFmtId="0" fontId="57" fillId="0" borderId="3" xfId="0" applyFont="1" applyFill="1" applyBorder="1" applyAlignment="1">
      <alignment horizontal="left" wrapText="1" indent="3"/>
    </xf>
    <xf numFmtId="0" fontId="43" fillId="0" borderId="3" xfId="0" applyFont="1" applyFill="1" applyBorder="1" applyAlignment="1">
      <alignment horizontal="left" wrapText="1" indent="3"/>
    </xf>
    <xf numFmtId="0" fontId="57" fillId="10" borderId="3" xfId="0" applyFont="1" applyFill="1" applyBorder="1" applyAlignment="1">
      <alignment horizontal="left" wrapText="1" indent="2"/>
    </xf>
    <xf numFmtId="4" fontId="57" fillId="10" borderId="3" xfId="0" applyNumberFormat="1" applyFont="1" applyFill="1" applyBorder="1" applyAlignment="1">
      <alignment horizontal="right" wrapText="1" indent="1"/>
    </xf>
    <xf numFmtId="4" fontId="43" fillId="8" borderId="3" xfId="0" applyNumberFormat="1" applyFont="1" applyFill="1" applyBorder="1" applyAlignment="1">
      <alignment horizontal="right" wrapText="1" indent="1"/>
    </xf>
    <xf numFmtId="3" fontId="29" fillId="0" borderId="6" xfId="13" quotePrefix="1" applyNumberFormat="1" applyFont="1" applyBorder="1" applyAlignment="1">
      <alignment horizontal="center" vertical="center" wrapText="1"/>
    </xf>
    <xf numFmtId="0" fontId="57" fillId="8" borderId="3" xfId="0" applyFont="1" applyFill="1" applyBorder="1" applyAlignment="1">
      <alignment horizontal="left" wrapText="1" indent="5"/>
    </xf>
    <xf numFmtId="3" fontId="65" fillId="10" borderId="1" xfId="13" applyNumberFormat="1" applyFont="1" applyFill="1" applyBorder="1" applyAlignment="1">
      <alignment horizontal="right"/>
    </xf>
    <xf numFmtId="3" fontId="65" fillId="8" borderId="1" xfId="13" applyNumberFormat="1" applyFont="1" applyFill="1" applyBorder="1" applyAlignment="1">
      <alignment horizontal="right"/>
    </xf>
    <xf numFmtId="3" fontId="65" fillId="0" borderId="1" xfId="13" applyNumberFormat="1" applyFont="1" applyBorder="1" applyAlignment="1">
      <alignment horizontal="right"/>
    </xf>
    <xf numFmtId="3" fontId="20" fillId="0" borderId="1" xfId="13" applyNumberFormat="1" applyFont="1" applyBorder="1" applyAlignment="1">
      <alignment horizontal="right"/>
    </xf>
    <xf numFmtId="3" fontId="65" fillId="0" borderId="1" xfId="13" applyNumberFormat="1" applyFont="1" applyFill="1" applyBorder="1" applyAlignment="1">
      <alignment horizontal="right"/>
    </xf>
    <xf numFmtId="0" fontId="66" fillId="3" borderId="6" xfId="0" quotePrefix="1" applyFont="1" applyFill="1" applyBorder="1" applyAlignment="1">
      <alignment horizontal="left" vertical="center" wrapText="1"/>
    </xf>
    <xf numFmtId="3" fontId="67" fillId="2" borderId="11" xfId="0" applyNumberFormat="1" applyFont="1" applyFill="1" applyBorder="1" applyAlignment="1">
      <alignment horizontal="center" vertical="center" wrapText="1"/>
    </xf>
    <xf numFmtId="4" fontId="57" fillId="7" borderId="3" xfId="0" applyNumberFormat="1" applyFont="1" applyFill="1" applyBorder="1" applyAlignment="1">
      <alignment horizontal="right" vertical="center" wrapText="1"/>
    </xf>
    <xf numFmtId="3" fontId="65" fillId="7" borderId="1" xfId="13" applyNumberFormat="1" applyFont="1" applyFill="1" applyBorder="1" applyAlignment="1">
      <alignment horizontal="right" vertical="center"/>
    </xf>
    <xf numFmtId="4" fontId="57" fillId="7" borderId="30" xfId="0" applyNumberFormat="1" applyFont="1" applyFill="1" applyBorder="1" applyAlignment="1">
      <alignment horizontal="right" vertical="center" wrapText="1"/>
    </xf>
    <xf numFmtId="3" fontId="28" fillId="0" borderId="13" xfId="13" quotePrefix="1" applyNumberFormat="1" applyFont="1" applyBorder="1" applyAlignment="1">
      <alignment horizontal="center" vertical="center" wrapText="1"/>
    </xf>
    <xf numFmtId="4" fontId="33" fillId="3" borderId="19" xfId="7" applyNumberFormat="1" applyFont="1" applyFill="1" applyBorder="1" applyAlignment="1">
      <alignment horizontal="right" vertical="center"/>
    </xf>
    <xf numFmtId="4" fontId="35" fillId="4" borderId="19" xfId="7" applyNumberFormat="1" applyFont="1" applyFill="1" applyBorder="1" applyAlignment="1">
      <alignment horizontal="right" vertical="center"/>
    </xf>
    <xf numFmtId="4" fontId="35" fillId="0" borderId="19" xfId="7" applyNumberFormat="1" applyFont="1" applyFill="1" applyBorder="1" applyAlignment="1">
      <alignment horizontal="right" vertical="center"/>
    </xf>
    <xf numFmtId="4" fontId="33" fillId="0" borderId="19" xfId="7" applyNumberFormat="1" applyFont="1" applyFill="1" applyBorder="1" applyAlignment="1">
      <alignment horizontal="right" vertical="center"/>
    </xf>
    <xf numFmtId="0" fontId="32" fillId="0" borderId="35" xfId="7" applyFont="1" applyBorder="1" applyAlignment="1">
      <alignment horizontal="left" vertical="center" wrapText="1"/>
    </xf>
    <xf numFmtId="0" fontId="33" fillId="0" borderId="35" xfId="8" applyFont="1" applyFill="1" applyBorder="1" applyAlignment="1">
      <alignment horizontal="left" vertical="center" wrapText="1"/>
    </xf>
    <xf numFmtId="0" fontId="33" fillId="0" borderId="35" xfId="7" quotePrefix="1" applyFont="1" applyFill="1" applyBorder="1" applyAlignment="1">
      <alignment horizontal="left" vertical="center" wrapText="1"/>
    </xf>
    <xf numFmtId="0" fontId="32" fillId="0" borderId="31" xfId="7" applyFont="1" applyBorder="1" applyAlignment="1">
      <alignment horizontal="left" vertical="center"/>
    </xf>
    <xf numFmtId="0" fontId="33" fillId="0" borderId="31" xfId="7" applyFont="1" applyFill="1" applyBorder="1" applyAlignment="1">
      <alignment horizontal="left" vertical="center"/>
    </xf>
    <xf numFmtId="0" fontId="41" fillId="4" borderId="14" xfId="7" quotePrefix="1" applyNumberFormat="1" applyFont="1" applyFill="1" applyBorder="1" applyAlignment="1">
      <alignment horizontal="left" vertical="center" wrapText="1"/>
    </xf>
    <xf numFmtId="0" fontId="41" fillId="4" borderId="15" xfId="7" quotePrefix="1" applyNumberFormat="1" applyFont="1" applyFill="1" applyBorder="1" applyAlignment="1">
      <alignment horizontal="left" vertical="center" wrapText="1"/>
    </xf>
    <xf numFmtId="4" fontId="36" fillId="4" borderId="15" xfId="7" applyNumberFormat="1" applyFont="1" applyFill="1" applyBorder="1" applyAlignment="1">
      <alignment horizontal="right" vertical="center" wrapText="1"/>
    </xf>
    <xf numFmtId="4" fontId="28" fillId="4" borderId="15" xfId="7" quotePrefix="1" applyNumberFormat="1" applyFont="1" applyFill="1" applyBorder="1" applyAlignment="1">
      <alignment horizontal="right" vertical="center" wrapText="1"/>
    </xf>
    <xf numFmtId="4" fontId="28" fillId="4" borderId="16" xfId="7" quotePrefix="1" applyNumberFormat="1" applyFont="1" applyFill="1" applyBorder="1" applyAlignment="1">
      <alignment horizontal="right" vertical="center" wrapText="1"/>
    </xf>
    <xf numFmtId="0" fontId="33" fillId="0" borderId="35" xfId="7" applyFont="1" applyFill="1" applyBorder="1" applyAlignment="1">
      <alignment horizontal="left" vertical="center" wrapText="1"/>
    </xf>
    <xf numFmtId="0" fontId="36" fillId="4" borderId="31" xfId="7" applyFont="1" applyFill="1" applyBorder="1" applyAlignment="1">
      <alignment horizontal="left" vertical="center"/>
    </xf>
    <xf numFmtId="0" fontId="36" fillId="4" borderId="35" xfId="8" applyFont="1" applyFill="1" applyBorder="1" applyAlignment="1">
      <alignment horizontal="left" vertical="center" wrapText="1"/>
    </xf>
    <xf numFmtId="4" fontId="36" fillId="4" borderId="19" xfId="7" applyNumberFormat="1" applyFont="1" applyFill="1" applyBorder="1" applyAlignment="1">
      <alignment horizontal="right" vertical="center"/>
    </xf>
    <xf numFmtId="4" fontId="70" fillId="0" borderId="18" xfId="7" applyNumberFormat="1" applyFont="1" applyFill="1" applyBorder="1" applyAlignment="1">
      <alignment horizontal="right" vertical="center" wrapText="1"/>
    </xf>
    <xf numFmtId="3" fontId="32" fillId="0" borderId="36" xfId="7" applyNumberFormat="1" applyFont="1" applyBorder="1" applyAlignment="1">
      <alignment horizontal="right" vertical="center"/>
    </xf>
    <xf numFmtId="3" fontId="32" fillId="0" borderId="0" xfId="7" applyNumberFormat="1" applyFont="1" applyBorder="1" applyAlignment="1">
      <alignment horizontal="right" vertical="center"/>
    </xf>
    <xf numFmtId="4" fontId="70" fillId="0" borderId="18" xfId="7" applyNumberFormat="1" applyFont="1" applyFill="1" applyBorder="1" applyAlignment="1">
      <alignment horizontal="right" vertical="center"/>
    </xf>
    <xf numFmtId="0" fontId="33" fillId="0" borderId="34" xfId="7" applyFont="1" applyFill="1" applyBorder="1" applyAlignment="1">
      <alignment horizontal="left" vertical="center"/>
    </xf>
    <xf numFmtId="0" fontId="33" fillId="0" borderId="25" xfId="8" applyFont="1" applyFill="1" applyBorder="1" applyAlignment="1">
      <alignment horizontal="left" vertical="center" wrapText="1"/>
    </xf>
    <xf numFmtId="4" fontId="70" fillId="0" borderId="21" xfId="7" applyNumberFormat="1" applyFont="1" applyFill="1" applyBorder="1" applyAlignment="1">
      <alignment horizontal="right" vertical="center" wrapText="1"/>
    </xf>
    <xf numFmtId="4" fontId="33" fillId="0" borderId="21" xfId="7" applyNumberFormat="1" applyFont="1" applyFill="1" applyBorder="1" applyAlignment="1">
      <alignment horizontal="right" vertical="center"/>
    </xf>
    <xf numFmtId="4" fontId="33" fillId="0" borderId="22" xfId="7" applyNumberFormat="1" applyFont="1" applyFill="1" applyBorder="1" applyAlignment="1">
      <alignment horizontal="right" vertical="center"/>
    </xf>
    <xf numFmtId="4" fontId="59" fillId="0" borderId="24" xfId="7" applyNumberFormat="1" applyFont="1" applyBorder="1" applyAlignment="1">
      <alignment vertical="center" wrapText="1"/>
    </xf>
    <xf numFmtId="0" fontId="36" fillId="4" borderId="35" xfId="7" quotePrefix="1" applyFont="1" applyFill="1" applyBorder="1" applyAlignment="1">
      <alignment horizontal="left" vertical="center" wrapText="1"/>
    </xf>
    <xf numFmtId="0" fontId="41" fillId="4" borderId="6" xfId="7" quotePrefix="1" applyNumberFormat="1" applyFont="1" applyFill="1" applyBorder="1" applyAlignment="1">
      <alignment horizontal="left" vertical="center" wrapText="1"/>
    </xf>
    <xf numFmtId="4" fontId="31" fillId="4" borderId="6" xfId="7" applyNumberFormat="1" applyFont="1" applyFill="1" applyBorder="1" applyAlignment="1">
      <alignment horizontal="right" vertical="center"/>
    </xf>
    <xf numFmtId="0" fontId="33" fillId="0" borderId="6" xfId="7" applyFont="1" applyFill="1" applyBorder="1" applyAlignment="1">
      <alignment horizontal="left" vertical="center"/>
    </xf>
    <xf numFmtId="0" fontId="33" fillId="0" borderId="6" xfId="7" applyFont="1" applyFill="1" applyBorder="1" applyAlignment="1">
      <alignment horizontal="left" vertical="center" wrapText="1"/>
    </xf>
    <xf numFmtId="4" fontId="33" fillId="0" borderId="6" xfId="7" applyNumberFormat="1" applyFont="1" applyFill="1" applyBorder="1" applyAlignment="1">
      <alignment horizontal="right" vertical="center"/>
    </xf>
    <xf numFmtId="0" fontId="32" fillId="0" borderId="6" xfId="7" applyFont="1" applyBorder="1" applyAlignment="1">
      <alignment horizontal="left" vertical="center"/>
    </xf>
    <xf numFmtId="0" fontId="32" fillId="0" borderId="6" xfId="7" applyFont="1" applyBorder="1" applyAlignment="1">
      <alignment horizontal="left" vertical="center" wrapText="1"/>
    </xf>
    <xf numFmtId="4" fontId="34" fillId="0" borderId="6" xfId="7" applyNumberFormat="1" applyFont="1" applyFill="1" applyBorder="1" applyAlignment="1" applyProtection="1">
      <alignment horizontal="right" vertical="top" shrinkToFit="1"/>
      <protection locked="0"/>
    </xf>
    <xf numFmtId="4" fontId="34" fillId="0" borderId="6" xfId="7" applyNumberFormat="1" applyFont="1" applyFill="1" applyBorder="1" applyAlignment="1" applyProtection="1">
      <alignment horizontal="right" vertical="center" shrinkToFit="1"/>
      <protection locked="0"/>
    </xf>
    <xf numFmtId="0" fontId="36" fillId="4" borderId="6" xfId="7" applyFont="1" applyFill="1" applyBorder="1" applyAlignment="1">
      <alignment horizontal="left" vertical="center"/>
    </xf>
    <xf numFmtId="0" fontId="36" fillId="4" borderId="6" xfId="8" applyFont="1" applyFill="1" applyBorder="1" applyAlignment="1">
      <alignment horizontal="left" vertical="center" wrapText="1"/>
    </xf>
    <xf numFmtId="0" fontId="33" fillId="0" borderId="6" xfId="8" applyFont="1" applyFill="1" applyBorder="1" applyAlignment="1">
      <alignment horizontal="left" vertical="center" wrapText="1"/>
    </xf>
    <xf numFmtId="0" fontId="35" fillId="4" borderId="6" xfId="7" applyFont="1" applyFill="1" applyBorder="1" applyAlignment="1">
      <alignment horizontal="left" vertical="center"/>
    </xf>
    <xf numFmtId="0" fontId="36" fillId="4" borderId="6" xfId="7" quotePrefix="1" applyFont="1" applyFill="1" applyBorder="1" applyAlignment="1">
      <alignment horizontal="left" vertical="center" wrapText="1"/>
    </xf>
    <xf numFmtId="4" fontId="69" fillId="4" borderId="6" xfId="7" applyNumberFormat="1" applyFont="1" applyFill="1" applyBorder="1" applyAlignment="1" applyProtection="1">
      <alignment horizontal="right" vertical="center" shrinkToFit="1"/>
      <protection locked="0"/>
    </xf>
    <xf numFmtId="0" fontId="33" fillId="0" borderId="6" xfId="7" quotePrefix="1" applyFont="1" applyFill="1" applyBorder="1" applyAlignment="1">
      <alignment horizontal="left" vertical="center" wrapText="1"/>
    </xf>
    <xf numFmtId="4" fontId="71" fillId="2" borderId="11" xfId="0" applyNumberFormat="1" applyFont="1" applyFill="1" applyBorder="1" applyAlignment="1">
      <alignment vertical="center" wrapText="1"/>
    </xf>
    <xf numFmtId="4" fontId="72" fillId="2" borderId="11" xfId="0" applyNumberFormat="1" applyFont="1" applyFill="1" applyBorder="1" applyAlignment="1">
      <alignment vertical="center" wrapText="1"/>
    </xf>
    <xf numFmtId="4" fontId="72" fillId="2" borderId="11" xfId="0" applyNumberFormat="1" applyFont="1" applyFill="1" applyBorder="1" applyAlignment="1">
      <alignment horizontal="right" vertical="center" wrapText="1"/>
    </xf>
    <xf numFmtId="4" fontId="49" fillId="0" borderId="11" xfId="6" applyNumberFormat="1" applyFont="1" applyBorder="1" applyAlignment="1">
      <alignment vertical="center"/>
    </xf>
    <xf numFmtId="4" fontId="49" fillId="0" borderId="11" xfId="6" applyNumberFormat="1" applyFont="1" applyBorder="1" applyAlignment="1">
      <alignment horizontal="right" vertical="center"/>
    </xf>
    <xf numFmtId="4" fontId="49" fillId="3" borderId="11" xfId="1" applyNumberFormat="1" applyFont="1" applyFill="1" applyBorder="1" applyAlignment="1">
      <alignment horizontal="right" vertical="center" wrapText="1"/>
    </xf>
    <xf numFmtId="4" fontId="49" fillId="3" borderId="11" xfId="1" applyNumberFormat="1" applyFont="1" applyFill="1" applyBorder="1" applyAlignment="1">
      <alignment horizontal="right" vertical="center"/>
    </xf>
    <xf numFmtId="4" fontId="49" fillId="3" borderId="11" xfId="1" applyNumberFormat="1" applyFont="1" applyFill="1" applyBorder="1" applyAlignment="1">
      <alignment vertical="center" wrapText="1"/>
    </xf>
    <xf numFmtId="0" fontId="56" fillId="0" borderId="37" xfId="13" applyFont="1" applyBorder="1" applyAlignment="1">
      <alignment horizontal="center" vertical="center" wrapText="1"/>
    </xf>
    <xf numFmtId="0" fontId="57" fillId="11" borderId="28" xfId="13" applyFont="1" applyFill="1" applyBorder="1" applyAlignment="1">
      <alignment horizontal="left" wrapText="1"/>
    </xf>
    <xf numFmtId="4" fontId="50" fillId="11" borderId="28" xfId="13" quotePrefix="1" applyNumberFormat="1" applyFont="1" applyFill="1" applyBorder="1" applyAlignment="1">
      <alignment vertical="center" wrapText="1"/>
    </xf>
    <xf numFmtId="0" fontId="29" fillId="0" borderId="6" xfId="13" quotePrefix="1" applyNumberFormat="1" applyFont="1" applyBorder="1" applyAlignment="1">
      <alignment horizontal="center" vertical="center" wrapText="1"/>
    </xf>
    <xf numFmtId="3" fontId="28" fillId="0" borderId="6" xfId="13" quotePrefix="1" applyNumberFormat="1" applyFont="1" applyBorder="1" applyAlignment="1">
      <alignment horizontal="center" vertical="center" wrapText="1"/>
    </xf>
    <xf numFmtId="0" fontId="57" fillId="12" borderId="3" xfId="0" applyFont="1" applyFill="1" applyBorder="1" applyAlignment="1">
      <alignment horizontal="left" wrapText="1" indent="5"/>
    </xf>
    <xf numFmtId="4" fontId="43" fillId="12" borderId="3" xfId="0" applyNumberFormat="1" applyFont="1" applyFill="1" applyBorder="1" applyAlignment="1">
      <alignment horizontal="right" wrapText="1" indent="1"/>
    </xf>
    <xf numFmtId="4" fontId="57" fillId="12" borderId="3" xfId="0" applyNumberFormat="1" applyFont="1" applyFill="1" applyBorder="1" applyAlignment="1">
      <alignment horizontal="right" wrapText="1" indent="1"/>
    </xf>
    <xf numFmtId="0" fontId="57" fillId="10" borderId="3" xfId="0" applyFont="1" applyFill="1" applyBorder="1" applyAlignment="1">
      <alignment horizontal="left" vertical="top" wrapText="1"/>
    </xf>
    <xf numFmtId="4" fontId="57" fillId="10" borderId="3" xfId="0" applyNumberFormat="1" applyFont="1" applyFill="1" applyBorder="1" applyAlignment="1">
      <alignment horizontal="right" vertical="center" wrapText="1"/>
    </xf>
    <xf numFmtId="3" fontId="25" fillId="0" borderId="0" xfId="7" applyNumberFormat="1" applyFont="1" applyAlignment="1">
      <alignment horizontal="center"/>
    </xf>
    <xf numFmtId="0" fontId="73" fillId="0" borderId="0" xfId="7" applyNumberFormat="1" applyFont="1" applyAlignment="1">
      <alignment wrapText="1"/>
    </xf>
    <xf numFmtId="4" fontId="47" fillId="0" borderId="0" xfId="12" applyNumberFormat="1" applyFont="1" applyFill="1" applyBorder="1" applyAlignment="1">
      <alignment horizontal="right" wrapText="1"/>
    </xf>
    <xf numFmtId="4" fontId="48" fillId="0" borderId="0" xfId="12" applyNumberFormat="1" applyFont="1" applyFill="1" applyBorder="1" applyAlignment="1">
      <alignment horizontal="right" wrapText="1"/>
    </xf>
    <xf numFmtId="0" fontId="46" fillId="0" borderId="0" xfId="11" applyFont="1" applyFill="1" applyBorder="1" applyAlignment="1">
      <alignment horizontal="left" wrapText="1"/>
    </xf>
    <xf numFmtId="3" fontId="49" fillId="0" borderId="0" xfId="12" applyNumberFormat="1" applyFont="1" applyFill="1" applyBorder="1" applyAlignment="1">
      <alignment horizontal="right" wrapText="1"/>
    </xf>
    <xf numFmtId="0" fontId="50" fillId="0" borderId="0" xfId="11" applyFont="1" applyFill="1" applyBorder="1" applyAlignment="1">
      <alignment horizontal="center" wrapText="1"/>
    </xf>
    <xf numFmtId="0" fontId="50" fillId="0" borderId="0" xfId="11" applyFont="1" applyFill="1" applyBorder="1" applyAlignment="1">
      <alignment wrapText="1"/>
    </xf>
    <xf numFmtId="4" fontId="49" fillId="0" borderId="0" xfId="12" applyNumberFormat="1" applyFont="1" applyFill="1" applyBorder="1" applyAlignment="1">
      <alignment horizontal="right" wrapText="1"/>
    </xf>
    <xf numFmtId="0" fontId="48" fillId="0" borderId="0" xfId="11" applyFont="1" applyFill="1" applyBorder="1" applyAlignment="1">
      <alignment wrapText="1"/>
    </xf>
    <xf numFmtId="4" fontId="51" fillId="0" borderId="0" xfId="12" applyNumberFormat="1" applyFont="1" applyFill="1" applyBorder="1" applyAlignment="1">
      <alignment horizontal="right" wrapText="1"/>
    </xf>
    <xf numFmtId="0" fontId="24" fillId="0" borderId="0" xfId="7" applyNumberFormat="1" applyFont="1" applyFill="1" applyBorder="1" applyAlignment="1">
      <alignment horizontal="center"/>
    </xf>
    <xf numFmtId="0" fontId="50" fillId="0" borderId="0" xfId="11" applyFont="1" applyFill="1" applyBorder="1" applyAlignment="1">
      <alignment horizontal="right" wrapText="1"/>
    </xf>
    <xf numFmtId="4" fontId="40" fillId="0" borderId="6" xfId="7" applyNumberFormat="1" applyFont="1" applyBorder="1" applyAlignment="1">
      <alignment horizontal="right" vertical="center" wrapText="1"/>
    </xf>
    <xf numFmtId="4" fontId="41" fillId="0" borderId="24" xfId="7" quotePrefix="1" applyNumberFormat="1" applyFont="1" applyBorder="1" applyAlignment="1">
      <alignment horizontal="right" vertical="center" wrapText="1"/>
    </xf>
    <xf numFmtId="4" fontId="41" fillId="0" borderId="27" xfId="7" quotePrefix="1" applyNumberFormat="1" applyFont="1" applyBorder="1" applyAlignment="1">
      <alignment horizontal="right" vertical="center" wrapText="1"/>
    </xf>
    <xf numFmtId="4" fontId="31" fillId="4" borderId="16" xfId="7" applyNumberFormat="1" applyFont="1" applyFill="1" applyBorder="1" applyAlignment="1">
      <alignment horizontal="right" vertical="center" wrapText="1"/>
    </xf>
    <xf numFmtId="4" fontId="35" fillId="5" borderId="19" xfId="7" applyNumberFormat="1" applyFont="1" applyFill="1" applyBorder="1" applyAlignment="1">
      <alignment horizontal="right" vertical="center" wrapText="1"/>
    </xf>
    <xf numFmtId="4" fontId="33" fillId="0" borderId="19" xfId="7" applyNumberFormat="1" applyFont="1" applyBorder="1" applyAlignment="1">
      <alignment horizontal="right" vertical="center" wrapText="1"/>
    </xf>
    <xf numFmtId="4" fontId="33" fillId="5" borderId="19" xfId="7" applyNumberFormat="1" applyFont="1" applyFill="1" applyBorder="1" applyAlignment="1">
      <alignment horizontal="right" vertical="center" wrapText="1"/>
    </xf>
    <xf numFmtId="4" fontId="35" fillId="4" borderId="19" xfId="7" applyNumberFormat="1" applyFont="1" applyFill="1" applyBorder="1" applyAlignment="1">
      <alignment horizontal="right" vertical="center" wrapText="1"/>
    </xf>
    <xf numFmtId="4" fontId="33" fillId="4" borderId="18" xfId="7" applyNumberFormat="1" applyFont="1" applyFill="1" applyBorder="1" applyAlignment="1">
      <alignment horizontal="right" vertical="center"/>
    </xf>
    <xf numFmtId="4" fontId="33" fillId="4" borderId="19" xfId="7" applyNumberFormat="1" applyFont="1" applyFill="1" applyBorder="1" applyAlignment="1">
      <alignment horizontal="right" vertical="center" wrapText="1"/>
    </xf>
    <xf numFmtId="4" fontId="33" fillId="0" borderId="22" xfId="7" applyNumberFormat="1" applyFont="1" applyBorder="1" applyAlignment="1">
      <alignment horizontal="right" vertical="center" wrapText="1"/>
    </xf>
    <xf numFmtId="0" fontId="27" fillId="4" borderId="23" xfId="7" applyFont="1" applyFill="1" applyBorder="1" applyAlignment="1">
      <alignment horizontal="left" vertical="center"/>
    </xf>
    <xf numFmtId="0" fontId="27" fillId="4" borderId="0" xfId="7" applyFont="1" applyFill="1" applyBorder="1" applyAlignment="1">
      <alignment horizontal="left" vertical="center" wrapText="1"/>
    </xf>
    <xf numFmtId="4" fontId="31" fillId="4" borderId="0" xfId="7" applyNumberFormat="1" applyFont="1" applyFill="1" applyBorder="1" applyAlignment="1">
      <alignment horizontal="right" vertical="center"/>
    </xf>
    <xf numFmtId="4" fontId="27" fillId="4" borderId="0" xfId="7" applyNumberFormat="1" applyFont="1" applyFill="1" applyBorder="1" applyAlignment="1">
      <alignment horizontal="right" vertical="center"/>
    </xf>
    <xf numFmtId="4" fontId="27" fillId="4" borderId="38" xfId="7" applyNumberFormat="1" applyFont="1" applyFill="1" applyBorder="1" applyAlignment="1">
      <alignment horizontal="right" vertical="center"/>
    </xf>
    <xf numFmtId="4" fontId="33" fillId="3" borderId="0" xfId="7" applyNumberFormat="1" applyFont="1" applyFill="1" applyBorder="1" applyAlignment="1">
      <alignment horizontal="right" vertical="center"/>
    </xf>
    <xf numFmtId="4" fontId="33" fillId="3" borderId="38" xfId="7" applyNumberFormat="1" applyFont="1" applyFill="1" applyBorder="1" applyAlignment="1">
      <alignment horizontal="right" vertical="center"/>
    </xf>
    <xf numFmtId="0" fontId="33" fillId="0" borderId="0" xfId="8" applyFont="1" applyFill="1" applyBorder="1" applyAlignment="1">
      <alignment horizontal="left" vertical="center" wrapText="1"/>
    </xf>
    <xf numFmtId="4" fontId="34" fillId="0" borderId="0" xfId="7" applyNumberFormat="1" applyFont="1" applyFill="1" applyBorder="1" applyAlignment="1" applyProtection="1">
      <alignment horizontal="right" vertical="top" shrinkToFit="1"/>
      <protection locked="0"/>
    </xf>
    <xf numFmtId="0" fontId="35" fillId="4" borderId="23" xfId="7" applyFont="1" applyFill="1" applyBorder="1" applyAlignment="1">
      <alignment horizontal="left" vertical="center"/>
    </xf>
    <xf numFmtId="0" fontId="35" fillId="4" borderId="0" xfId="7" quotePrefix="1" applyFont="1" applyFill="1" applyBorder="1" applyAlignment="1">
      <alignment horizontal="left" vertical="center" wrapText="1"/>
    </xf>
    <xf numFmtId="4" fontId="36" fillId="4" borderId="0" xfId="7" applyNumberFormat="1" applyFont="1" applyFill="1" applyBorder="1" applyAlignment="1">
      <alignment horizontal="right" vertical="center" wrapText="1"/>
    </xf>
    <xf numFmtId="4" fontId="35" fillId="4" borderId="0" xfId="7" applyNumberFormat="1" applyFont="1" applyFill="1" applyBorder="1" applyAlignment="1">
      <alignment horizontal="right" vertical="center"/>
    </xf>
    <xf numFmtId="4" fontId="35" fillId="4" borderId="38" xfId="7" applyNumberFormat="1" applyFont="1" applyFill="1" applyBorder="1" applyAlignment="1">
      <alignment horizontal="right" vertical="center"/>
    </xf>
    <xf numFmtId="0" fontId="33" fillId="0" borderId="23" xfId="7" applyFont="1" applyFill="1" applyBorder="1" applyAlignment="1">
      <alignment horizontal="left" vertical="center"/>
    </xf>
    <xf numFmtId="4" fontId="33" fillId="0" borderId="0" xfId="7" applyNumberFormat="1" applyFont="1" applyFill="1" applyBorder="1" applyAlignment="1">
      <alignment horizontal="right" vertical="center" wrapText="1"/>
    </xf>
    <xf numFmtId="4" fontId="33" fillId="0" borderId="0" xfId="7" applyNumberFormat="1" applyFont="1" applyFill="1" applyBorder="1" applyAlignment="1">
      <alignment horizontal="right" vertical="center"/>
    </xf>
    <xf numFmtId="4" fontId="35" fillId="0" borderId="38" xfId="7" applyNumberFormat="1" applyFont="1" applyFill="1" applyBorder="1" applyAlignment="1">
      <alignment horizontal="right" vertical="center"/>
    </xf>
    <xf numFmtId="0" fontId="33" fillId="0" borderId="23" xfId="7" applyFont="1" applyBorder="1" applyAlignment="1">
      <alignment horizontal="left" vertical="center"/>
    </xf>
    <xf numFmtId="4" fontId="33" fillId="0" borderId="0" xfId="7" applyNumberFormat="1" applyFont="1" applyBorder="1" applyAlignment="1">
      <alignment horizontal="right" vertical="center"/>
    </xf>
    <xf numFmtId="0" fontId="35" fillId="4" borderId="0" xfId="8" applyFont="1" applyFill="1" applyBorder="1" applyAlignment="1">
      <alignment horizontal="left" vertical="center" wrapText="1"/>
    </xf>
    <xf numFmtId="0" fontId="33" fillId="0" borderId="0" xfId="7" quotePrefix="1" applyFont="1" applyFill="1" applyBorder="1" applyAlignment="1">
      <alignment horizontal="left" vertical="center" wrapText="1"/>
    </xf>
    <xf numFmtId="0" fontId="33" fillId="0" borderId="0" xfId="7" quotePrefix="1" applyFont="1" applyBorder="1" applyAlignment="1">
      <alignment horizontal="left" vertical="center" wrapText="1"/>
    </xf>
    <xf numFmtId="4" fontId="32" fillId="0" borderId="38" xfId="7" applyNumberFormat="1" applyFont="1" applyBorder="1" applyAlignment="1">
      <alignment horizontal="right" vertical="center"/>
    </xf>
    <xf numFmtId="0" fontId="33" fillId="0" borderId="0" xfId="7" applyFont="1" applyBorder="1" applyAlignment="1">
      <alignment horizontal="left" vertical="center" wrapText="1"/>
    </xf>
    <xf numFmtId="0" fontId="35" fillId="4" borderId="0" xfId="7" applyFont="1" applyFill="1" applyBorder="1" applyAlignment="1">
      <alignment horizontal="left" vertical="center" wrapText="1"/>
    </xf>
    <xf numFmtId="4" fontId="36" fillId="4" borderId="0" xfId="7" applyNumberFormat="1" applyFont="1" applyFill="1" applyBorder="1" applyAlignment="1">
      <alignment horizontal="right" vertical="center"/>
    </xf>
    <xf numFmtId="0" fontId="37" fillId="0" borderId="0" xfId="8" applyFont="1" applyFill="1" applyBorder="1" applyAlignment="1">
      <alignment horizontal="left" vertical="center" wrapText="1"/>
    </xf>
    <xf numFmtId="0" fontId="32" fillId="0" borderId="32" xfId="7" applyFont="1" applyBorder="1" applyAlignment="1">
      <alignment horizontal="left" vertical="center"/>
    </xf>
    <xf numFmtId="0" fontId="32" fillId="0" borderId="8" xfId="7" applyFont="1" applyBorder="1" applyAlignment="1">
      <alignment horizontal="left" vertical="center" wrapText="1"/>
    </xf>
    <xf numFmtId="4" fontId="32" fillId="0" borderId="8" xfId="7" applyNumberFormat="1" applyFont="1" applyBorder="1" applyAlignment="1">
      <alignment horizontal="right" vertical="center"/>
    </xf>
    <xf numFmtId="4" fontId="34" fillId="0" borderId="8" xfId="7" applyNumberFormat="1" applyFont="1" applyFill="1" applyBorder="1" applyAlignment="1" applyProtection="1">
      <alignment horizontal="right" vertical="center" shrinkToFit="1"/>
      <protection locked="0"/>
    </xf>
    <xf numFmtId="4" fontId="32" fillId="0" borderId="33" xfId="7" applyNumberFormat="1" applyFont="1" applyBorder="1" applyAlignment="1">
      <alignment horizontal="right" vertical="center"/>
    </xf>
    <xf numFmtId="0" fontId="41" fillId="0" borderId="6" xfId="7" quotePrefix="1" applyNumberFormat="1" applyFont="1" applyBorder="1" applyAlignment="1">
      <alignment horizontal="left" vertical="center" wrapText="1"/>
    </xf>
    <xf numFmtId="4" fontId="36" fillId="0" borderId="6" xfId="7" applyNumberFormat="1" applyFont="1" applyBorder="1" applyAlignment="1">
      <alignment horizontal="right" vertical="center" wrapText="1"/>
    </xf>
    <xf numFmtId="4" fontId="28" fillId="0" borderId="6" xfId="7" quotePrefix="1" applyNumberFormat="1" applyFont="1" applyBorder="1" applyAlignment="1">
      <alignment horizontal="right" vertical="center" wrapText="1"/>
    </xf>
    <xf numFmtId="0" fontId="46" fillId="0" borderId="0" xfId="11" applyFont="1" applyBorder="1" applyAlignment="1">
      <alignment horizontal="left" wrapText="1"/>
    </xf>
    <xf numFmtId="3" fontId="28" fillId="0" borderId="0" xfId="13" quotePrefix="1" applyNumberFormat="1" applyFont="1" applyFill="1" applyBorder="1" applyAlignment="1">
      <alignment horizontal="center" vertical="center" wrapText="1"/>
    </xf>
    <xf numFmtId="4" fontId="33" fillId="0" borderId="0" xfId="7" applyNumberFormat="1" applyFont="1" applyFill="1" applyBorder="1" applyAlignment="1">
      <alignment horizontal="center" vertical="center"/>
    </xf>
    <xf numFmtId="4" fontId="33" fillId="0" borderId="8" xfId="7" applyNumberFormat="1" applyFont="1" applyFill="1" applyBorder="1" applyAlignment="1">
      <alignment horizontal="right" vertical="center"/>
    </xf>
    <xf numFmtId="0" fontId="29" fillId="0" borderId="0" xfId="7" applyNumberFormat="1" applyFont="1" applyBorder="1" applyAlignment="1">
      <alignment horizontal="center" vertical="center" wrapText="1"/>
    </xf>
    <xf numFmtId="3" fontId="29" fillId="0" borderId="0" xfId="7" quotePrefix="1" applyNumberFormat="1" applyFont="1" applyBorder="1" applyAlignment="1">
      <alignment horizontal="center" vertical="center" wrapText="1"/>
    </xf>
    <xf numFmtId="1" fontId="28" fillId="0" borderId="0" xfId="7" quotePrefix="1" applyNumberFormat="1" applyFont="1" applyBorder="1" applyAlignment="1">
      <alignment horizontal="center" vertical="center" wrapText="1"/>
    </xf>
    <xf numFmtId="4" fontId="73" fillId="0" borderId="0" xfId="7" quotePrefix="1" applyNumberFormat="1" applyFont="1" applyBorder="1" applyAlignment="1">
      <alignment horizontal="center" vertical="center" wrapText="1"/>
    </xf>
    <xf numFmtId="4" fontId="73" fillId="0" borderId="0" xfId="7" applyNumberFormat="1" applyFont="1" applyBorder="1" applyAlignment="1">
      <alignment horizontal="center" vertical="center" wrapText="1"/>
    </xf>
    <xf numFmtId="0" fontId="28" fillId="0" borderId="0" xfId="7" quotePrefix="1" applyNumberFormat="1" applyFont="1" applyBorder="1" applyAlignment="1">
      <alignment horizontal="center" vertical="center" wrapText="1"/>
    </xf>
    <xf numFmtId="0" fontId="60" fillId="0" borderId="0" xfId="7" quotePrefix="1" applyNumberFormat="1" applyFont="1" applyBorder="1" applyAlignment="1">
      <alignment horizontal="center" vertical="center" wrapText="1"/>
    </xf>
    <xf numFmtId="3" fontId="30" fillId="0" borderId="0" xfId="7" applyNumberFormat="1" applyFont="1" applyBorder="1"/>
    <xf numFmtId="4" fontId="39" fillId="0" borderId="0" xfId="7" quotePrefix="1" applyNumberFormat="1" applyFont="1" applyBorder="1" applyAlignment="1">
      <alignment horizontal="right" vertical="center"/>
    </xf>
    <xf numFmtId="0" fontId="50" fillId="0" borderId="0" xfId="11" applyFont="1" applyBorder="1" applyAlignment="1">
      <alignment horizontal="center" wrapText="1"/>
    </xf>
    <xf numFmtId="0" fontId="50" fillId="0" borderId="0" xfId="11" applyFont="1" applyBorder="1" applyAlignment="1">
      <alignment wrapText="1"/>
    </xf>
    <xf numFmtId="4" fontId="49" fillId="0" borderId="0" xfId="12" applyNumberFormat="1" applyFont="1" applyBorder="1" applyAlignment="1">
      <alignment horizontal="right" wrapText="1"/>
    </xf>
    <xf numFmtId="0" fontId="48" fillId="0" borderId="0" xfId="11" applyFont="1" applyBorder="1" applyAlignment="1">
      <alignment wrapText="1"/>
    </xf>
    <xf numFmtId="4" fontId="51" fillId="0" borderId="0" xfId="12" applyNumberFormat="1" applyFont="1" applyBorder="1" applyAlignment="1">
      <alignment horizontal="right" wrapText="1"/>
    </xf>
    <xf numFmtId="0" fontId="24" fillId="0" borderId="0" xfId="7" applyNumberFormat="1" applyFont="1" applyBorder="1" applyAlignment="1">
      <alignment horizontal="center"/>
    </xf>
    <xf numFmtId="0" fontId="50" fillId="0" borderId="0" xfId="11" applyFont="1" applyBorder="1" applyAlignment="1">
      <alignment horizontal="right" wrapText="1"/>
    </xf>
    <xf numFmtId="0" fontId="61" fillId="0" borderId="0" xfId="13" applyFont="1" applyBorder="1"/>
    <xf numFmtId="0" fontId="55" fillId="0" borderId="0" xfId="13" applyFont="1" applyBorder="1"/>
    <xf numFmtId="3" fontId="58" fillId="0" borderId="0" xfId="13" applyNumberFormat="1" applyFont="1" applyBorder="1" applyAlignment="1">
      <alignment vertical="center"/>
    </xf>
    <xf numFmtId="3" fontId="59" fillId="0" borderId="0" xfId="13" applyNumberFormat="1" applyFont="1" applyBorder="1" applyAlignment="1">
      <alignment horizontal="center" vertical="center"/>
    </xf>
    <xf numFmtId="0" fontId="29" fillId="0" borderId="0" xfId="13" quotePrefix="1" applyNumberFormat="1" applyFont="1" applyBorder="1" applyAlignment="1">
      <alignment horizontal="center" vertical="center" wrapText="1"/>
    </xf>
    <xf numFmtId="0" fontId="29" fillId="0" borderId="0" xfId="13" applyNumberFormat="1" applyFont="1" applyBorder="1" applyAlignment="1">
      <alignment horizontal="center" vertical="center" wrapText="1"/>
    </xf>
    <xf numFmtId="3" fontId="62" fillId="0" borderId="0" xfId="13" quotePrefix="1" applyNumberFormat="1" applyFont="1" applyBorder="1" applyAlignment="1">
      <alignment horizontal="left" vertical="center"/>
    </xf>
    <xf numFmtId="4" fontId="62" fillId="0" borderId="0" xfId="13" quotePrefix="1" applyNumberFormat="1" applyFont="1" applyBorder="1" applyAlignment="1">
      <alignment horizontal="right" vertical="center"/>
    </xf>
    <xf numFmtId="4" fontId="70" fillId="0" borderId="0" xfId="7" applyNumberFormat="1" applyFont="1" applyFill="1" applyBorder="1" applyAlignment="1">
      <alignment horizontal="right" vertical="center"/>
    </xf>
    <xf numFmtId="49" fontId="60" fillId="0" borderId="0" xfId="13" applyNumberFormat="1" applyFont="1" applyFill="1" applyBorder="1" applyAlignment="1">
      <alignment vertical="center"/>
    </xf>
    <xf numFmtId="49" fontId="27" fillId="0" borderId="0" xfId="13" quotePrefix="1" applyNumberFormat="1" applyFont="1" applyFill="1" applyBorder="1" applyAlignment="1">
      <alignment vertical="center" wrapText="1"/>
    </xf>
    <xf numFmtId="4" fontId="27" fillId="0" borderId="0" xfId="13" applyNumberFormat="1" applyFont="1" applyFill="1" applyBorder="1" applyAlignment="1">
      <alignment horizontal="right" vertical="center"/>
    </xf>
    <xf numFmtId="3" fontId="63" fillId="0" borderId="0" xfId="13" quotePrefix="1" applyNumberFormat="1" applyFont="1" applyFill="1" applyBorder="1" applyAlignment="1">
      <alignment horizontal="center" vertical="center"/>
    </xf>
    <xf numFmtId="4" fontId="63" fillId="0" borderId="0" xfId="13" quotePrefix="1" applyNumberFormat="1" applyFont="1" applyFill="1" applyBorder="1" applyAlignment="1">
      <alignment horizontal="right" vertical="center"/>
    </xf>
    <xf numFmtId="49" fontId="24" fillId="0" borderId="0" xfId="13" applyNumberFormat="1" applyFont="1" applyFill="1" applyBorder="1" applyAlignment="1">
      <alignment vertical="center"/>
    </xf>
    <xf numFmtId="49" fontId="24" fillId="0" borderId="0" xfId="13" applyNumberFormat="1" applyFont="1" applyFill="1" applyBorder="1" applyAlignment="1">
      <alignment horizontal="center" vertical="center"/>
    </xf>
    <xf numFmtId="0" fontId="29" fillId="0" borderId="0" xfId="13" quotePrefix="1" applyNumberFormat="1" applyFont="1" applyFill="1" applyBorder="1" applyAlignment="1">
      <alignment horizontal="center" vertical="center" wrapText="1"/>
    </xf>
    <xf numFmtId="0" fontId="29" fillId="0" borderId="0" xfId="13" applyNumberFormat="1" applyFont="1" applyFill="1" applyBorder="1" applyAlignment="1">
      <alignment horizontal="center" vertical="center" wrapText="1"/>
    </xf>
    <xf numFmtId="0" fontId="29" fillId="0" borderId="0" xfId="13" quotePrefix="1" applyNumberFormat="1" applyFont="1" applyFill="1" applyBorder="1" applyAlignment="1">
      <alignment horizontal="left" vertical="center" wrapText="1"/>
    </xf>
    <xf numFmtId="4" fontId="28" fillId="0" borderId="0" xfId="13" applyNumberFormat="1" applyFont="1" applyFill="1" applyBorder="1" applyAlignment="1">
      <alignment horizontal="right" vertical="center" wrapText="1"/>
    </xf>
    <xf numFmtId="4" fontId="28" fillId="0" borderId="0" xfId="13" quotePrefix="1" applyNumberFormat="1" applyFont="1" applyFill="1" applyBorder="1" applyAlignment="1">
      <alignment horizontal="right" vertical="center" wrapText="1"/>
    </xf>
    <xf numFmtId="0" fontId="27" fillId="0" borderId="0" xfId="13" applyFont="1" applyFill="1" applyBorder="1" applyAlignment="1">
      <alignment horizontal="left" vertical="center"/>
    </xf>
    <xf numFmtId="4" fontId="33" fillId="0" borderId="0" xfId="13" applyNumberFormat="1" applyFont="1" applyFill="1" applyBorder="1" applyAlignment="1">
      <alignment horizontal="right" vertical="center"/>
    </xf>
    <xf numFmtId="3" fontId="24" fillId="0" borderId="0" xfId="13" quotePrefix="1" applyNumberFormat="1" applyFont="1" applyFill="1" applyBorder="1" applyAlignment="1">
      <alignment horizontal="center" vertical="center" wrapText="1"/>
    </xf>
    <xf numFmtId="0" fontId="32" fillId="0" borderId="0" xfId="13" applyFont="1" applyFill="1" applyBorder="1" applyAlignment="1">
      <alignment horizontal="left" vertical="center"/>
    </xf>
    <xf numFmtId="4" fontId="32" fillId="0" borderId="0" xfId="13" applyNumberFormat="1" applyFont="1" applyFill="1" applyBorder="1" applyAlignment="1">
      <alignment horizontal="right" vertical="center"/>
    </xf>
    <xf numFmtId="3" fontId="62" fillId="0" borderId="0" xfId="13" quotePrefix="1" applyNumberFormat="1" applyFont="1" applyBorder="1" applyAlignment="1">
      <alignment horizontal="right" vertical="center"/>
    </xf>
    <xf numFmtId="0" fontId="64" fillId="0" borderId="0" xfId="13" applyFont="1" applyFill="1" applyBorder="1" applyAlignment="1">
      <alignment wrapText="1"/>
    </xf>
    <xf numFmtId="1" fontId="63" fillId="0" borderId="0" xfId="13" quotePrefix="1" applyNumberFormat="1" applyFont="1" applyFill="1" applyBorder="1" applyAlignment="1">
      <alignment horizontal="right" vertical="center"/>
    </xf>
    <xf numFmtId="0" fontId="74" fillId="0" borderId="0" xfId="14" applyFont="1" applyAlignment="1">
      <alignment horizontal="left" indent="1"/>
    </xf>
    <xf numFmtId="0" fontId="75" fillId="0" borderId="0" xfId="14" applyFont="1" applyAlignment="1">
      <alignment horizontal="left" indent="1"/>
    </xf>
    <xf numFmtId="0" fontId="76" fillId="0" borderId="0" xfId="14" applyFont="1" applyAlignment="1">
      <alignment horizontal="left" indent="1"/>
    </xf>
    <xf numFmtId="0" fontId="20" fillId="0" borderId="0" xfId="14" applyFont="1" applyAlignment="1">
      <alignment horizontal="left" indent="1"/>
    </xf>
    <xf numFmtId="0" fontId="77" fillId="0" borderId="0" xfId="14" applyFont="1"/>
    <xf numFmtId="4" fontId="78" fillId="3" borderId="30" xfId="14" applyNumberFormat="1" applyFont="1" applyFill="1" applyBorder="1" applyAlignment="1">
      <alignment horizontal="right" wrapText="1"/>
    </xf>
    <xf numFmtId="4" fontId="78" fillId="3" borderId="3" xfId="14" applyNumberFormat="1" applyFont="1" applyFill="1" applyBorder="1" applyAlignment="1">
      <alignment horizontal="right" wrapText="1"/>
    </xf>
    <xf numFmtId="0" fontId="78" fillId="3" borderId="9" xfId="14" applyFont="1" applyFill="1" applyBorder="1" applyAlignment="1">
      <alignment wrapText="1"/>
    </xf>
    <xf numFmtId="0" fontId="79" fillId="3" borderId="0" xfId="14" applyFont="1" applyFill="1"/>
    <xf numFmtId="0" fontId="78" fillId="3" borderId="39" xfId="14" applyFont="1" applyFill="1" applyBorder="1" applyAlignment="1">
      <alignment wrapText="1"/>
    </xf>
    <xf numFmtId="0" fontId="80" fillId="0" borderId="0" xfId="14" applyFont="1" applyFill="1"/>
    <xf numFmtId="4" fontId="81" fillId="10" borderId="6" xfId="14" applyNumberFormat="1" applyFont="1" applyFill="1" applyBorder="1" applyAlignment="1">
      <alignment horizontal="right" wrapText="1"/>
    </xf>
    <xf numFmtId="0" fontId="81" fillId="10" borderId="39" xfId="14" applyFont="1" applyFill="1" applyBorder="1" applyAlignment="1">
      <alignment horizontal="center" vertical="center" wrapText="1"/>
    </xf>
    <xf numFmtId="0" fontId="74" fillId="0" borderId="0" xfId="14" applyFont="1" applyFill="1" applyAlignment="1">
      <alignment horizontal="left" indent="1"/>
    </xf>
    <xf numFmtId="0" fontId="74" fillId="0" borderId="40" xfId="14" applyFont="1" applyFill="1" applyBorder="1" applyAlignment="1">
      <alignment horizontal="left" indent="1"/>
    </xf>
    <xf numFmtId="0" fontId="74" fillId="0" borderId="0" xfId="14" applyFont="1" applyFill="1" applyAlignment="1">
      <alignment horizontal="left"/>
    </xf>
    <xf numFmtId="0" fontId="84" fillId="0" borderId="6" xfId="14" applyFont="1" applyBorder="1" applyAlignment="1">
      <alignment horizontal="center" vertical="center" wrapText="1" indent="1"/>
    </xf>
    <xf numFmtId="0" fontId="85" fillId="0" borderId="6" xfId="14" applyFont="1" applyBorder="1" applyAlignment="1">
      <alignment horizontal="center" vertical="center" wrapText="1" indent="1"/>
    </xf>
    <xf numFmtId="0" fontId="77" fillId="0" borderId="0" xfId="14" applyFont="1" applyAlignment="1"/>
    <xf numFmtId="4" fontId="81" fillId="13" borderId="30" xfId="14" applyNumberFormat="1" applyFont="1" applyFill="1" applyBorder="1" applyAlignment="1">
      <alignment horizontal="right" wrapText="1"/>
    </xf>
    <xf numFmtId="0" fontId="81" fillId="13" borderId="39" xfId="14" applyFont="1" applyFill="1" applyBorder="1" applyAlignment="1">
      <alignment horizontal="left" vertical="center" wrapText="1"/>
    </xf>
    <xf numFmtId="0" fontId="74" fillId="0" borderId="0" xfId="14" applyFont="1" applyFill="1" applyAlignment="1">
      <alignment horizontal="center"/>
    </xf>
    <xf numFmtId="4" fontId="78" fillId="0" borderId="5" xfId="14" applyNumberFormat="1" applyFont="1" applyFill="1" applyBorder="1" applyAlignment="1">
      <alignment horizontal="right"/>
    </xf>
    <xf numFmtId="0" fontId="57" fillId="0" borderId="8" xfId="14" applyFont="1" applyFill="1" applyBorder="1" applyAlignment="1">
      <alignment horizontal="left" vertical="center" wrapText="1"/>
    </xf>
    <xf numFmtId="4" fontId="78" fillId="10" borderId="6" xfId="14" applyNumberFormat="1" applyFont="1" applyFill="1" applyBorder="1" applyAlignment="1">
      <alignment horizontal="right"/>
    </xf>
    <xf numFmtId="0" fontId="57" fillId="10" borderId="10" xfId="14" applyFont="1" applyFill="1" applyBorder="1" applyAlignment="1">
      <alignment horizontal="left" vertical="center" wrapText="1"/>
    </xf>
    <xf numFmtId="4" fontId="78" fillId="0" borderId="6" xfId="14" applyNumberFormat="1" applyFont="1" applyFill="1" applyBorder="1" applyAlignment="1">
      <alignment horizontal="right"/>
    </xf>
    <xf numFmtId="0" fontId="75" fillId="0" borderId="6" xfId="14" applyFont="1" applyFill="1" applyBorder="1" applyAlignment="1">
      <alignment horizontal="left" vertical="center"/>
    </xf>
    <xf numFmtId="4" fontId="87" fillId="0" borderId="6" xfId="14" applyNumberFormat="1" applyFont="1" applyBorder="1" applyAlignment="1">
      <alignment horizontal="right" wrapText="1"/>
    </xf>
    <xf numFmtId="4" fontId="87" fillId="0" borderId="6" xfId="16" applyNumberFormat="1" applyFont="1" applyBorder="1" applyAlignment="1">
      <alignment horizontal="right" wrapText="1"/>
    </xf>
    <xf numFmtId="0" fontId="88" fillId="0" borderId="6" xfId="14" applyFont="1" applyBorder="1" applyAlignment="1">
      <alignment vertical="center" wrapText="1"/>
    </xf>
    <xf numFmtId="0" fontId="85" fillId="10" borderId="6" xfId="14" applyFont="1" applyFill="1" applyBorder="1" applyAlignment="1">
      <alignment horizontal="center" vertical="center" wrapText="1" indent="1"/>
    </xf>
    <xf numFmtId="0" fontId="57" fillId="10" borderId="6" xfId="14" applyFont="1" applyFill="1" applyBorder="1" applyAlignment="1">
      <alignment horizontal="left" vertical="center" wrapText="1" indent="1"/>
    </xf>
    <xf numFmtId="0" fontId="89" fillId="6" borderId="0" xfId="14" applyFont="1" applyFill="1" applyAlignment="1">
      <alignment horizontal="left" vertical="center"/>
    </xf>
    <xf numFmtId="167" fontId="87" fillId="14" borderId="3" xfId="17" applyNumberFormat="1" applyFont="1" applyFill="1" applyBorder="1" applyAlignment="1">
      <alignment wrapText="1"/>
    </xf>
    <xf numFmtId="0" fontId="57" fillId="14" borderId="9" xfId="14" applyFont="1" applyFill="1" applyBorder="1" applyAlignment="1">
      <alignment horizontal="left" vertical="center" wrapText="1"/>
    </xf>
    <xf numFmtId="0" fontId="89" fillId="6" borderId="0" xfId="14" applyFont="1" applyFill="1" applyAlignment="1">
      <alignment horizontal="left" indent="1"/>
    </xf>
    <xf numFmtId="167" fontId="90" fillId="10" borderId="3" xfId="17" applyNumberFormat="1" applyFont="1" applyFill="1" applyBorder="1" applyAlignment="1">
      <alignment wrapText="1"/>
    </xf>
    <xf numFmtId="0" fontId="57" fillId="10" borderId="9" xfId="14" applyFont="1" applyFill="1" applyBorder="1" applyAlignment="1">
      <alignment horizontal="left" wrapText="1" indent="1"/>
    </xf>
    <xf numFmtId="167" fontId="87" fillId="6" borderId="3" xfId="17" applyNumberFormat="1" applyFont="1" applyFill="1" applyBorder="1" applyAlignment="1">
      <alignment wrapText="1"/>
    </xf>
    <xf numFmtId="0" fontId="43" fillId="6" borderId="9" xfId="14" applyFont="1" applyFill="1" applyBorder="1" applyAlignment="1">
      <alignment horizontal="left" wrapText="1" indent="1"/>
    </xf>
    <xf numFmtId="0" fontId="89" fillId="10" borderId="42" xfId="14" applyFont="1" applyFill="1" applyBorder="1" applyAlignment="1">
      <alignment horizontal="left" wrapText="1" indent="1"/>
    </xf>
    <xf numFmtId="0" fontId="43" fillId="10" borderId="30" xfId="14" applyFont="1" applyFill="1" applyBorder="1" applyAlignment="1">
      <alignment horizontal="left" wrapText="1" indent="1"/>
    </xf>
    <xf numFmtId="0" fontId="57" fillId="10" borderId="39" xfId="14" applyFont="1" applyFill="1" applyBorder="1" applyAlignment="1">
      <alignment horizontal="left" vertical="center" wrapText="1" indent="1"/>
    </xf>
    <xf numFmtId="0" fontId="89" fillId="0" borderId="0" xfId="14" applyFont="1" applyAlignment="1">
      <alignment horizontal="left" indent="1"/>
    </xf>
    <xf numFmtId="0" fontId="83" fillId="0" borderId="0" xfId="15" applyNumberFormat="1" applyFont="1" applyFill="1" applyBorder="1" applyAlignment="1" applyProtection="1">
      <alignment horizontal="center" vertical="center" wrapText="1"/>
    </xf>
    <xf numFmtId="0" fontId="74" fillId="0" borderId="0" xfId="14" applyFont="1" applyAlignment="1">
      <alignment horizontal="left" vertical="center"/>
    </xf>
    <xf numFmtId="0" fontId="92" fillId="0" borderId="0" xfId="14" applyFont="1" applyBorder="1" applyAlignment="1">
      <alignment horizontal="center" vertical="center" wrapText="1"/>
    </xf>
    <xf numFmtId="4" fontId="32" fillId="0" borderId="18" xfId="7" applyNumberFormat="1" applyFont="1" applyFill="1" applyBorder="1" applyAlignment="1" applyProtection="1">
      <alignment horizontal="right" vertical="top" shrinkToFit="1"/>
      <protection locked="0"/>
    </xf>
    <xf numFmtId="0" fontId="18" fillId="3" borderId="11" xfId="5" applyFont="1" applyFill="1" applyBorder="1" applyAlignment="1">
      <alignment horizontal="center" vertical="center" wrapText="1"/>
    </xf>
    <xf numFmtId="0" fontId="43" fillId="9" borderId="30" xfId="14" applyFont="1" applyFill="1" applyBorder="1" applyAlignment="1">
      <alignment horizontal="left" wrapText="1" indent="1"/>
    </xf>
    <xf numFmtId="167" fontId="87" fillId="9" borderId="3" xfId="17" applyNumberFormat="1" applyFont="1" applyFill="1" applyBorder="1" applyAlignment="1">
      <alignment wrapText="1"/>
    </xf>
    <xf numFmtId="167" fontId="90" fillId="9" borderId="3" xfId="17" applyNumberFormat="1" applyFont="1" applyFill="1" applyBorder="1" applyAlignment="1">
      <alignment wrapText="1"/>
    </xf>
    <xf numFmtId="0" fontId="85" fillId="9" borderId="6" xfId="14" applyFont="1" applyFill="1" applyBorder="1" applyAlignment="1">
      <alignment horizontal="center" vertical="center" wrapText="1" indent="1"/>
    </xf>
    <xf numFmtId="4" fontId="87" fillId="9" borderId="6" xfId="14" applyNumberFormat="1" applyFont="1" applyFill="1" applyBorder="1" applyAlignment="1">
      <alignment horizontal="right" wrapText="1"/>
    </xf>
    <xf numFmtId="4" fontId="78" fillId="9" borderId="6" xfId="14" applyNumberFormat="1" applyFont="1" applyFill="1" applyBorder="1" applyAlignment="1">
      <alignment horizontal="right"/>
    </xf>
    <xf numFmtId="4" fontId="81" fillId="9" borderId="30" xfId="14" applyNumberFormat="1" applyFont="1" applyFill="1" applyBorder="1" applyAlignment="1">
      <alignment horizontal="right" wrapText="1"/>
    </xf>
    <xf numFmtId="4" fontId="78" fillId="9" borderId="3" xfId="14" applyNumberFormat="1" applyFont="1" applyFill="1" applyBorder="1" applyAlignment="1">
      <alignment horizontal="right" wrapText="1"/>
    </xf>
    <xf numFmtId="4" fontId="81" fillId="9" borderId="6" xfId="14" applyNumberFormat="1" applyFont="1" applyFill="1" applyBorder="1" applyAlignment="1">
      <alignment horizontal="right" wrapText="1"/>
    </xf>
    <xf numFmtId="4" fontId="78" fillId="9" borderId="30" xfId="14" applyNumberFormat="1" applyFont="1" applyFill="1" applyBorder="1" applyAlignment="1">
      <alignment horizontal="right" wrapText="1"/>
    </xf>
    <xf numFmtId="0" fontId="94" fillId="0" borderId="0" xfId="0" applyFont="1" applyAlignment="1">
      <alignment vertical="center"/>
    </xf>
    <xf numFmtId="0" fontId="93" fillId="0" borderId="0" xfId="0" applyFont="1" applyAlignment="1">
      <alignment vertical="center"/>
    </xf>
    <xf numFmtId="4" fontId="35" fillId="0" borderId="6" xfId="7" applyNumberFormat="1" applyFont="1" applyFill="1" applyBorder="1" applyAlignment="1">
      <alignment horizontal="right" vertical="center"/>
    </xf>
    <xf numFmtId="4" fontId="35" fillId="0" borderId="6" xfId="7" applyNumberFormat="1" applyFont="1" applyFill="1" applyBorder="1" applyAlignment="1">
      <alignment horizontal="right" vertical="center" wrapText="1"/>
    </xf>
    <xf numFmtId="4" fontId="33" fillId="0" borderId="6" xfId="7" applyNumberFormat="1" applyFont="1" applyFill="1" applyBorder="1" applyAlignment="1">
      <alignment horizontal="right" vertical="center" wrapText="1"/>
    </xf>
    <xf numFmtId="4" fontId="36" fillId="4" borderId="6" xfId="7" applyNumberFormat="1" applyFont="1" applyFill="1" applyBorder="1" applyAlignment="1">
      <alignment horizontal="right" vertical="center"/>
    </xf>
    <xf numFmtId="4" fontId="36" fillId="4" borderId="6" xfId="7" applyNumberFormat="1" applyFont="1" applyFill="1" applyBorder="1" applyAlignment="1">
      <alignment horizontal="right" vertical="center" wrapText="1"/>
    </xf>
    <xf numFmtId="4" fontId="35" fillId="4" borderId="6" xfId="7" applyNumberFormat="1" applyFont="1" applyFill="1" applyBorder="1" applyAlignment="1">
      <alignment horizontal="right" vertical="center"/>
    </xf>
    <xf numFmtId="4" fontId="35" fillId="4" borderId="6" xfId="7" applyNumberFormat="1" applyFont="1" applyFill="1" applyBorder="1" applyAlignment="1">
      <alignment horizontal="right" vertical="center" wrapText="1"/>
    </xf>
    <xf numFmtId="4" fontId="70" fillId="4" borderId="6" xfId="7" applyNumberFormat="1" applyFont="1" applyFill="1" applyBorder="1" applyAlignment="1">
      <alignment horizontal="right" vertical="center"/>
    </xf>
    <xf numFmtId="4" fontId="59" fillId="0" borderId="24" xfId="7" quotePrefix="1" applyNumberFormat="1" applyFont="1" applyBorder="1" applyAlignment="1">
      <alignment horizontal="right" vertical="center" wrapText="1"/>
    </xf>
    <xf numFmtId="4" fontId="59" fillId="0" borderId="27" xfId="7" quotePrefix="1" applyNumberFormat="1" applyFont="1" applyBorder="1" applyAlignment="1">
      <alignment horizontal="right" vertical="center" wrapText="1"/>
    </xf>
    <xf numFmtId="4" fontId="31" fillId="4" borderId="6" xfId="7" applyNumberFormat="1" applyFont="1" applyFill="1" applyBorder="1" applyAlignment="1">
      <alignment horizontal="right" vertical="center" wrapText="1"/>
    </xf>
    <xf numFmtId="4" fontId="71" fillId="2" borderId="11" xfId="0" applyNumberFormat="1" applyFont="1" applyFill="1" applyBorder="1" applyAlignment="1">
      <alignment horizontal="right" vertical="center" wrapText="1"/>
    </xf>
    <xf numFmtId="4" fontId="65" fillId="8" borderId="1" xfId="13" applyNumberFormat="1" applyFont="1" applyFill="1" applyBorder="1" applyAlignment="1">
      <alignment horizontal="right"/>
    </xf>
    <xf numFmtId="4" fontId="65" fillId="0" borderId="1" xfId="13" applyNumberFormat="1" applyFont="1" applyBorder="1" applyAlignment="1">
      <alignment horizontal="right"/>
    </xf>
    <xf numFmtId="4" fontId="20" fillId="0" borderId="1" xfId="13" applyNumberFormat="1" applyFont="1" applyBorder="1" applyAlignment="1">
      <alignment horizontal="right"/>
    </xf>
    <xf numFmtId="4" fontId="65" fillId="7" borderId="1" xfId="13" applyNumberFormat="1" applyFont="1" applyFill="1" applyBorder="1" applyAlignment="1">
      <alignment horizontal="right" vertical="center"/>
    </xf>
    <xf numFmtId="4" fontId="65" fillId="10" borderId="1" xfId="13" applyNumberFormat="1" applyFont="1" applyFill="1" applyBorder="1" applyAlignment="1">
      <alignment horizontal="right"/>
    </xf>
    <xf numFmtId="4" fontId="65" fillId="12" borderId="1" xfId="13" applyNumberFormat="1" applyFont="1" applyFill="1" applyBorder="1" applyAlignment="1">
      <alignment horizontal="right"/>
    </xf>
    <xf numFmtId="4" fontId="65" fillId="0" borderId="1" xfId="13" applyNumberFormat="1" applyFont="1" applyFill="1" applyBorder="1" applyAlignment="1">
      <alignment horizontal="right"/>
    </xf>
    <xf numFmtId="4" fontId="65" fillId="9" borderId="1" xfId="13" applyNumberFormat="1" applyFont="1" applyFill="1" applyBorder="1" applyAlignment="1">
      <alignment horizontal="right"/>
    </xf>
    <xf numFmtId="4" fontId="20" fillId="0" borderId="1" xfId="13" applyNumberFormat="1" applyFont="1" applyFill="1" applyBorder="1" applyAlignment="1">
      <alignment horizontal="right"/>
    </xf>
    <xf numFmtId="4" fontId="20" fillId="8" borderId="1" xfId="13" applyNumberFormat="1" applyFont="1" applyFill="1" applyBorder="1" applyAlignment="1">
      <alignment horizontal="right"/>
    </xf>
    <xf numFmtId="4" fontId="65" fillId="10" borderId="1" xfId="13" applyNumberFormat="1" applyFont="1" applyFill="1" applyBorder="1" applyAlignment="1">
      <alignment horizontal="right" vertical="center"/>
    </xf>
    <xf numFmtId="4" fontId="65" fillId="7" borderId="1" xfId="13" applyNumberFormat="1" applyFont="1" applyFill="1" applyBorder="1" applyAlignment="1">
      <alignment horizontal="right"/>
    </xf>
    <xf numFmtId="4" fontId="57" fillId="11" borderId="28" xfId="13" applyNumberFormat="1" applyFont="1" applyFill="1" applyBorder="1" applyAlignment="1">
      <alignment wrapText="1"/>
    </xf>
    <xf numFmtId="0" fontId="57" fillId="7" borderId="3" xfId="0" applyFont="1" applyFill="1" applyBorder="1" applyAlignment="1">
      <alignment horizontal="center" vertical="center" wrapText="1"/>
    </xf>
    <xf numFmtId="4" fontId="95" fillId="6" borderId="3" xfId="0" applyNumberFormat="1" applyFont="1" applyFill="1" applyBorder="1" applyAlignment="1">
      <alignment horizontal="right" vertical="center" wrapText="1"/>
    </xf>
    <xf numFmtId="4" fontId="93" fillId="6" borderId="3" xfId="0" applyNumberFormat="1" applyFont="1" applyFill="1" applyBorder="1" applyAlignment="1">
      <alignment horizontal="right" vertical="center" wrapText="1"/>
    </xf>
    <xf numFmtId="4" fontId="93" fillId="6" borderId="3" xfId="0" applyNumberFormat="1" applyFont="1" applyFill="1" applyBorder="1" applyAlignment="1">
      <alignment vertical="center" wrapText="1"/>
    </xf>
    <xf numFmtId="4" fontId="95" fillId="6" borderId="6" xfId="0" applyNumberFormat="1" applyFont="1" applyFill="1" applyBorder="1" applyAlignment="1">
      <alignment horizontal="right" vertical="center" wrapText="1"/>
    </xf>
    <xf numFmtId="4" fontId="95" fillId="6" borderId="30" xfId="0" applyNumberFormat="1" applyFont="1" applyFill="1" applyBorder="1" applyAlignment="1">
      <alignment horizontal="right" vertical="center" wrapText="1"/>
    </xf>
    <xf numFmtId="0" fontId="90" fillId="6" borderId="1" xfId="0" applyFont="1" applyFill="1" applyBorder="1" applyAlignment="1">
      <alignment horizontal="left" vertical="center" wrapText="1"/>
    </xf>
    <xf numFmtId="0" fontId="87" fillId="6" borderId="1" xfId="0" applyFont="1" applyFill="1" applyBorder="1" applyAlignment="1">
      <alignment horizontal="left" vertical="center" wrapText="1"/>
    </xf>
    <xf numFmtId="0" fontId="90" fillId="6" borderId="6" xfId="0" applyFont="1" applyFill="1" applyBorder="1" applyAlignment="1">
      <alignment horizontal="left" vertical="center" wrapText="1"/>
    </xf>
    <xf numFmtId="0" fontId="90" fillId="6" borderId="28" xfId="0" applyFont="1" applyFill="1" applyBorder="1" applyAlignment="1">
      <alignment horizontal="left" vertical="center" wrapText="1"/>
    </xf>
    <xf numFmtId="4" fontId="95" fillId="6" borderId="47" xfId="0" applyNumberFormat="1" applyFont="1" applyFill="1" applyBorder="1" applyAlignment="1">
      <alignment horizontal="right" vertical="center" wrapText="1"/>
    </xf>
    <xf numFmtId="0" fontId="0" fillId="0" borderId="6" xfId="0" applyBorder="1"/>
    <xf numFmtId="0" fontId="0" fillId="0" borderId="7" xfId="0" applyBorder="1"/>
    <xf numFmtId="4" fontId="93" fillId="6" borderId="6" xfId="0" applyNumberFormat="1" applyFont="1" applyFill="1" applyBorder="1" applyAlignment="1">
      <alignment horizontal="right" vertical="center" wrapText="1"/>
    </xf>
    <xf numFmtId="0" fontId="56" fillId="6" borderId="1" xfId="0" applyFont="1" applyFill="1" applyBorder="1" applyAlignment="1">
      <alignment horizontal="left" vertical="center" wrapText="1"/>
    </xf>
    <xf numFmtId="0" fontId="96" fillId="6" borderId="1" xfId="0" applyFont="1" applyFill="1" applyBorder="1" applyAlignment="1">
      <alignment horizontal="left" vertical="center" wrapText="1"/>
    </xf>
    <xf numFmtId="0" fontId="56" fillId="6" borderId="6" xfId="0" applyFont="1" applyFill="1" applyBorder="1" applyAlignment="1">
      <alignment horizontal="left" vertical="center" wrapText="1"/>
    </xf>
    <xf numFmtId="0" fontId="56" fillId="6" borderId="48" xfId="0" applyFont="1" applyFill="1" applyBorder="1" applyAlignment="1">
      <alignment horizontal="left" vertical="center" wrapText="1"/>
    </xf>
    <xf numFmtId="0" fontId="96" fillId="6" borderId="4" xfId="0" applyFont="1" applyFill="1" applyBorder="1" applyAlignment="1">
      <alignment horizontal="left" vertical="center" wrapText="1"/>
    </xf>
    <xf numFmtId="0" fontId="97" fillId="3" borderId="0" xfId="5" applyFont="1" applyFill="1" applyAlignment="1">
      <alignment horizontal="center" vertical="center" wrapText="1"/>
    </xf>
    <xf numFmtId="0" fontId="98" fillId="3" borderId="0" xfId="5" applyFont="1" applyFill="1" applyAlignment="1">
      <alignment vertical="center" wrapText="1"/>
    </xf>
    <xf numFmtId="0" fontId="99" fillId="3" borderId="11" xfId="5" applyFont="1" applyFill="1" applyBorder="1" applyAlignment="1">
      <alignment horizontal="center" vertical="center" wrapText="1"/>
    </xf>
    <xf numFmtId="3" fontId="100" fillId="2" borderId="11" xfId="0" applyNumberFormat="1" applyFont="1" applyFill="1" applyBorder="1" applyAlignment="1">
      <alignment horizontal="center" vertical="center" wrapText="1"/>
    </xf>
    <xf numFmtId="0" fontId="101" fillId="3" borderId="11" xfId="5" applyFont="1" applyFill="1" applyBorder="1" applyAlignment="1">
      <alignment horizontal="center" vertical="center" wrapText="1"/>
    </xf>
    <xf numFmtId="4" fontId="35" fillId="4" borderId="0" xfId="7" applyNumberFormat="1" applyFont="1" applyFill="1" applyBorder="1" applyAlignment="1">
      <alignment horizontal="center" vertical="center"/>
    </xf>
    <xf numFmtId="0" fontId="102" fillId="0" borderId="1" xfId="0" applyFont="1" applyFill="1" applyBorder="1" applyAlignment="1">
      <alignment horizontal="center" vertical="center" wrapText="1"/>
    </xf>
    <xf numFmtId="0" fontId="100" fillId="3" borderId="11" xfId="5" applyFont="1" applyFill="1" applyBorder="1" applyAlignment="1">
      <alignment horizontal="center" vertical="center" wrapText="1"/>
    </xf>
    <xf numFmtId="4" fontId="79" fillId="3" borderId="0" xfId="14" applyNumberFormat="1" applyFont="1" applyFill="1"/>
    <xf numFmtId="4" fontId="77" fillId="0" borderId="0" xfId="14" applyNumberFormat="1" applyFont="1"/>
    <xf numFmtId="0" fontId="35" fillId="9" borderId="17" xfId="7" applyNumberFormat="1" applyFont="1" applyFill="1" applyBorder="1" applyAlignment="1">
      <alignment horizontal="left" vertical="center"/>
    </xf>
    <xf numFmtId="3" fontId="35" fillId="9" borderId="18" xfId="7" applyNumberFormat="1" applyFont="1" applyFill="1" applyBorder="1" applyAlignment="1">
      <alignment horizontal="left" vertical="center" wrapText="1"/>
    </xf>
    <xf numFmtId="4" fontId="35" fillId="9" borderId="18" xfId="7" applyNumberFormat="1" applyFont="1" applyFill="1" applyBorder="1" applyAlignment="1" applyProtection="1">
      <alignment horizontal="right" vertical="top" shrinkToFit="1"/>
      <protection locked="0"/>
    </xf>
    <xf numFmtId="4" fontId="35" fillId="9" borderId="18" xfId="7" applyNumberFormat="1" applyFont="1" applyFill="1" applyBorder="1" applyAlignment="1">
      <alignment horizontal="right" vertical="center"/>
    </xf>
    <xf numFmtId="4" fontId="103" fillId="9" borderId="18" xfId="7" applyNumberFormat="1" applyFont="1" applyFill="1" applyBorder="1" applyAlignment="1" applyProtection="1">
      <alignment horizontal="right" vertical="top" shrinkToFit="1"/>
      <protection locked="0"/>
    </xf>
    <xf numFmtId="4" fontId="35" fillId="9" borderId="19" xfId="7" applyNumberFormat="1" applyFont="1" applyFill="1" applyBorder="1" applyAlignment="1">
      <alignment horizontal="right" vertical="center" wrapText="1"/>
    </xf>
    <xf numFmtId="0" fontId="83" fillId="0" borderId="0" xfId="15" applyNumberFormat="1" applyFont="1" applyFill="1" applyBorder="1" applyAlignment="1" applyProtection="1">
      <alignment horizontal="center"/>
    </xf>
    <xf numFmtId="0" fontId="92" fillId="0" borderId="46" xfId="14" applyFont="1" applyBorder="1" applyAlignment="1">
      <alignment horizontal="center" vertical="center" wrapText="1"/>
    </xf>
    <xf numFmtId="0" fontId="83" fillId="15" borderId="0" xfId="15" applyNumberFormat="1" applyFont="1" applyFill="1" applyBorder="1" applyAlignment="1" applyProtection="1">
      <alignment horizontal="center" vertical="center"/>
    </xf>
    <xf numFmtId="0" fontId="83" fillId="0" borderId="45" xfId="15" applyNumberFormat="1" applyFont="1" applyFill="1" applyBorder="1" applyAlignment="1" applyProtection="1">
      <alignment horizontal="center"/>
    </xf>
    <xf numFmtId="0" fontId="83" fillId="0" borderId="44" xfId="15" applyNumberFormat="1" applyFont="1" applyFill="1" applyBorder="1" applyAlignment="1" applyProtection="1">
      <alignment horizontal="center"/>
    </xf>
    <xf numFmtId="0" fontId="83" fillId="0" borderId="43" xfId="15" applyNumberFormat="1" applyFont="1" applyFill="1" applyBorder="1" applyAlignment="1" applyProtection="1">
      <alignment horizontal="center"/>
    </xf>
    <xf numFmtId="0" fontId="83" fillId="0" borderId="5" xfId="15" applyNumberFormat="1" applyFont="1" applyFill="1" applyBorder="1" applyAlignment="1" applyProtection="1">
      <alignment horizontal="center"/>
    </xf>
    <xf numFmtId="0" fontId="83" fillId="0" borderId="8" xfId="15" applyNumberFormat="1" applyFont="1" applyFill="1" applyBorder="1" applyAlignment="1" applyProtection="1">
      <alignment horizontal="center" vertical="center"/>
    </xf>
    <xf numFmtId="4" fontId="52" fillId="6" borderId="41" xfId="14" applyNumberFormat="1" applyFont="1" applyFill="1" applyBorder="1" applyAlignment="1">
      <alignment horizontal="center"/>
    </xf>
    <xf numFmtId="0" fontId="28" fillId="0" borderId="0" xfId="7" applyNumberFormat="1" applyFont="1" applyFill="1" applyBorder="1" applyAlignment="1">
      <alignment horizontal="center" vertical="center" wrapText="1"/>
    </xf>
    <xf numFmtId="3" fontId="45" fillId="0" borderId="0" xfId="7" applyNumberFormat="1" applyFont="1" applyBorder="1" applyAlignment="1">
      <alignment horizontal="center" vertical="center"/>
    </xf>
    <xf numFmtId="0" fontId="28" fillId="0" borderId="0" xfId="7" quotePrefix="1" applyNumberFormat="1" applyFont="1" applyBorder="1" applyAlignment="1">
      <alignment horizontal="center" vertical="center" wrapText="1"/>
    </xf>
    <xf numFmtId="0" fontId="28" fillId="0" borderId="0" xfId="7" applyNumberFormat="1" applyFont="1" applyBorder="1" applyAlignment="1">
      <alignment horizontal="center" vertical="center" wrapText="1"/>
    </xf>
    <xf numFmtId="3" fontId="28" fillId="0" borderId="0" xfId="7" quotePrefix="1" applyNumberFormat="1" applyFont="1" applyBorder="1" applyAlignment="1">
      <alignment horizontal="center" vertical="center" wrapText="1"/>
    </xf>
    <xf numFmtId="3" fontId="28" fillId="0" borderId="0" xfId="7" quotePrefix="1" applyNumberFormat="1" applyFont="1" applyFill="1" applyBorder="1" applyAlignment="1">
      <alignment horizontal="center" vertical="center" wrapText="1"/>
    </xf>
    <xf numFmtId="0" fontId="29" fillId="0" borderId="0" xfId="7" quotePrefix="1" applyNumberFormat="1" applyFont="1" applyBorder="1" applyAlignment="1">
      <alignment horizontal="center" vertical="center" wrapText="1"/>
    </xf>
    <xf numFmtId="0" fontId="46" fillId="0" borderId="0" xfId="11" applyFont="1" applyFill="1" applyBorder="1" applyAlignment="1">
      <alignment horizontal="left" wrapText="1"/>
    </xf>
    <xf numFmtId="0" fontId="28" fillId="0" borderId="0" xfId="7" quotePrefix="1" applyNumberFormat="1" applyFont="1" applyFill="1" applyBorder="1" applyAlignment="1">
      <alignment horizontal="center" vertical="center" wrapText="1"/>
    </xf>
    <xf numFmtId="0" fontId="22" fillId="0" borderId="0" xfId="7" applyFont="1" applyAlignment="1">
      <alignment horizontal="center" vertical="center" wrapText="1"/>
    </xf>
    <xf numFmtId="0" fontId="25" fillId="0" borderId="0" xfId="7" applyFont="1" applyAlignment="1">
      <alignment horizontal="center" vertical="center" wrapText="1"/>
    </xf>
    <xf numFmtId="3" fontId="26" fillId="0" borderId="0" xfId="7" applyNumberFormat="1" applyFont="1" applyAlignment="1">
      <alignment horizontal="center" vertical="center"/>
    </xf>
    <xf numFmtId="0" fontId="28" fillId="0" borderId="13" xfId="7" applyNumberFormat="1" applyFont="1" applyBorder="1" applyAlignment="1">
      <alignment horizontal="center" vertical="center" wrapText="1"/>
    </xf>
    <xf numFmtId="0" fontId="28" fillId="0" borderId="12" xfId="7" applyNumberFormat="1" applyFont="1" applyBorder="1" applyAlignment="1">
      <alignment horizontal="center" vertical="center" wrapText="1"/>
    </xf>
    <xf numFmtId="3" fontId="28" fillId="0" borderId="13" xfId="7" quotePrefix="1" applyNumberFormat="1" applyFont="1" applyBorder="1" applyAlignment="1">
      <alignment horizontal="center" vertical="center" wrapText="1"/>
    </xf>
    <xf numFmtId="3" fontId="28" fillId="0" borderId="12" xfId="7" quotePrefix="1" applyNumberFormat="1" applyFont="1" applyBorder="1" applyAlignment="1">
      <alignment horizontal="center" vertical="center" wrapText="1"/>
    </xf>
    <xf numFmtId="0" fontId="28" fillId="0" borderId="26" xfId="7" quotePrefix="1" applyNumberFormat="1" applyFont="1" applyBorder="1" applyAlignment="1">
      <alignment horizontal="center" vertical="center" wrapText="1"/>
    </xf>
    <xf numFmtId="0" fontId="28" fillId="0" borderId="27" xfId="7" quotePrefix="1" applyNumberFormat="1" applyFont="1" applyBorder="1" applyAlignment="1">
      <alignment horizontal="center" vertical="center" wrapText="1"/>
    </xf>
    <xf numFmtId="0" fontId="28" fillId="0" borderId="32" xfId="7" quotePrefix="1" applyNumberFormat="1" applyFont="1" applyBorder="1" applyAlignment="1">
      <alignment horizontal="center" vertical="center" wrapText="1"/>
    </xf>
    <xf numFmtId="0" fontId="28" fillId="0" borderId="33" xfId="7" quotePrefix="1" applyNumberFormat="1" applyFont="1" applyBorder="1" applyAlignment="1">
      <alignment horizontal="center" vertical="center" wrapText="1"/>
    </xf>
    <xf numFmtId="0" fontId="29" fillId="0" borderId="13" xfId="7" quotePrefix="1" applyNumberFormat="1" applyFont="1" applyBorder="1" applyAlignment="1">
      <alignment horizontal="center" vertical="center" wrapText="1"/>
    </xf>
    <xf numFmtId="3" fontId="26" fillId="0" borderId="8" xfId="7" applyNumberFormat="1" applyFont="1" applyBorder="1" applyAlignment="1">
      <alignment horizontal="center" vertical="center"/>
    </xf>
    <xf numFmtId="3" fontId="39" fillId="0" borderId="6" xfId="7" quotePrefix="1" applyNumberFormat="1" applyFont="1" applyBorder="1" applyAlignment="1">
      <alignment horizontal="center" vertical="center"/>
    </xf>
    <xf numFmtId="3" fontId="40" fillId="0" borderId="4" xfId="7" applyNumberFormat="1" applyFont="1" applyBorder="1" applyAlignment="1">
      <alignment horizontal="center" vertical="center"/>
    </xf>
    <xf numFmtId="3" fontId="40" fillId="0" borderId="7" xfId="7" applyNumberFormat="1" applyFont="1" applyBorder="1" applyAlignment="1">
      <alignment horizontal="center" vertical="center"/>
    </xf>
    <xf numFmtId="0" fontId="41" fillId="0" borderId="26" xfId="7" quotePrefix="1" applyNumberFormat="1" applyFont="1" applyBorder="1" applyAlignment="1">
      <alignment horizontal="center" vertical="center" wrapText="1"/>
    </xf>
    <xf numFmtId="0" fontId="41" fillId="0" borderId="27" xfId="7" quotePrefix="1" applyNumberFormat="1" applyFont="1" applyBorder="1" applyAlignment="1">
      <alignment horizontal="center" vertical="center" wrapText="1"/>
    </xf>
    <xf numFmtId="0" fontId="41" fillId="0" borderId="32" xfId="7" quotePrefix="1" applyNumberFormat="1" applyFont="1" applyBorder="1" applyAlignment="1">
      <alignment horizontal="center" vertical="center" wrapText="1"/>
    </xf>
    <xf numFmtId="0" fontId="41" fillId="0" borderId="33" xfId="7" quotePrefix="1" applyNumberFormat="1" applyFont="1" applyBorder="1" applyAlignment="1">
      <alignment horizontal="center" vertical="center" wrapText="1"/>
    </xf>
    <xf numFmtId="0" fontId="59" fillId="0" borderId="4" xfId="7" quotePrefix="1" applyNumberFormat="1" applyFont="1" applyBorder="1" applyAlignment="1">
      <alignment horizontal="center" vertical="center" wrapText="1"/>
    </xf>
    <xf numFmtId="0" fontId="59" fillId="0" borderId="5" xfId="7" quotePrefix="1" applyNumberFormat="1" applyFont="1" applyBorder="1" applyAlignment="1">
      <alignment horizontal="center" vertical="center" wrapText="1"/>
    </xf>
    <xf numFmtId="0" fontId="46" fillId="0" borderId="0" xfId="11" applyFont="1" applyBorder="1" applyAlignment="1">
      <alignment horizontal="left" wrapText="1"/>
    </xf>
    <xf numFmtId="0" fontId="7" fillId="3" borderId="0" xfId="1" applyFont="1" applyFill="1" applyAlignment="1">
      <alignment horizontal="center" vertical="center" wrapText="1"/>
    </xf>
    <xf numFmtId="0" fontId="8" fillId="3" borderId="0" xfId="1" applyFont="1" applyFill="1" applyAlignment="1">
      <alignment vertical="center" wrapText="1"/>
    </xf>
    <xf numFmtId="0" fontId="8" fillId="3" borderId="0" xfId="1" applyFont="1" applyFill="1" applyAlignment="1">
      <alignment wrapText="1"/>
    </xf>
    <xf numFmtId="0" fontId="97" fillId="3" borderId="0" xfId="1" applyFont="1" applyFill="1" applyAlignment="1">
      <alignment horizontal="center" vertical="center" wrapText="1"/>
    </xf>
    <xf numFmtId="0" fontId="97" fillId="3" borderId="0" xfId="5" applyFont="1" applyFill="1" applyAlignment="1">
      <alignment horizontal="center" vertical="center" wrapText="1"/>
    </xf>
    <xf numFmtId="0" fontId="98" fillId="3" borderId="0" xfId="5" applyFont="1" applyFill="1" applyAlignment="1">
      <alignment vertical="center" wrapText="1"/>
    </xf>
    <xf numFmtId="0" fontId="98" fillId="3" borderId="0" xfId="5" applyFont="1" applyFill="1" applyAlignment="1">
      <alignment wrapText="1"/>
    </xf>
    <xf numFmtId="4" fontId="43" fillId="6" borderId="2" xfId="0" applyNumberFormat="1" applyFont="1" applyFill="1" applyBorder="1" applyAlignment="1">
      <alignment horizontal="center" wrapText="1"/>
    </xf>
    <xf numFmtId="3" fontId="58" fillId="0" borderId="0" xfId="13" applyNumberFormat="1" applyFont="1" applyBorder="1" applyAlignment="1">
      <alignment horizontal="center" vertical="center"/>
    </xf>
    <xf numFmtId="0" fontId="28" fillId="0" borderId="0" xfId="13" quotePrefix="1" applyNumberFormat="1" applyFont="1" applyBorder="1" applyAlignment="1">
      <alignment horizontal="center" vertical="center" wrapText="1"/>
    </xf>
    <xf numFmtId="3" fontId="28" fillId="0" borderId="0" xfId="13" quotePrefix="1" applyNumberFormat="1" applyFont="1" applyBorder="1" applyAlignment="1">
      <alignment horizontal="center" vertical="center" wrapText="1"/>
    </xf>
    <xf numFmtId="0" fontId="56" fillId="0" borderId="0" xfId="13" applyFont="1" applyBorder="1" applyAlignment="1">
      <alignment horizontal="center" vertical="center" wrapText="1"/>
    </xf>
    <xf numFmtId="3" fontId="58" fillId="0" borderId="0" xfId="13" applyNumberFormat="1" applyFont="1" applyFill="1" applyBorder="1" applyAlignment="1">
      <alignment horizontal="center" vertical="center"/>
    </xf>
    <xf numFmtId="0" fontId="28" fillId="0" borderId="0" xfId="13" quotePrefix="1" applyNumberFormat="1" applyFont="1" applyFill="1" applyBorder="1" applyAlignment="1">
      <alignment horizontal="center" vertical="center" wrapText="1"/>
    </xf>
    <xf numFmtId="3" fontId="28" fillId="0" borderId="0" xfId="13" quotePrefix="1" applyNumberFormat="1" applyFont="1" applyFill="1" applyBorder="1" applyAlignment="1">
      <alignment horizontal="center" vertical="center" wrapText="1"/>
    </xf>
    <xf numFmtId="0" fontId="56" fillId="0" borderId="0" xfId="13" applyFont="1" applyFill="1" applyBorder="1" applyAlignment="1">
      <alignment horizontal="center" vertical="center" wrapText="1"/>
    </xf>
    <xf numFmtId="0" fontId="52" fillId="0" borderId="0" xfId="13" applyFont="1" applyAlignment="1">
      <alignment horizontal="center" vertical="center" wrapText="1"/>
    </xf>
    <xf numFmtId="0" fontId="52" fillId="0" borderId="0" xfId="13" applyFont="1" applyBorder="1" applyAlignment="1">
      <alignment horizontal="center" vertical="center" wrapText="1"/>
    </xf>
  </cellXfs>
  <cellStyles count="18">
    <cellStyle name="Comma 2" xfId="12"/>
    <cellStyle name="Normal 2" xfId="7"/>
    <cellStyle name="Normal 3" xfId="11"/>
    <cellStyle name="Normal 4" xfId="13"/>
    <cellStyle name="Normal 78" xfId="10"/>
    <cellStyle name="Normalno" xfId="0" builtinId="0" customBuiltin="1"/>
    <cellStyle name="Normalno 2" xfId="1"/>
    <cellStyle name="Normalno 2 2" xfId="4"/>
    <cellStyle name="Normalno 2 3" xfId="9"/>
    <cellStyle name="Normalno 3" xfId="3"/>
    <cellStyle name="Normalno 3 2" xfId="2"/>
    <cellStyle name="Normalno 3 3" xfId="5"/>
    <cellStyle name="Normalno 4" xfId="6"/>
    <cellStyle name="Normalno 5" xfId="14"/>
    <cellStyle name="Obično_bilanca" xfId="15"/>
    <cellStyle name="Obično_List7" xfId="8"/>
    <cellStyle name="Valuta 2" xfId="17"/>
    <cellStyle name="Zarez 2" xfId="16"/>
  </cellStyles>
  <dxfs count="64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showGridLines="0" topLeftCell="A2" zoomScale="80" zoomScaleNormal="80" workbookViewId="0">
      <selection activeCell="E13" sqref="E13"/>
    </sheetView>
  </sheetViews>
  <sheetFormatPr defaultColWidth="9.1796875" defaultRowHeight="11.5" x14ac:dyDescent="0.25"/>
  <cols>
    <col min="1" max="1" width="38.453125" style="299" customWidth="1"/>
    <col min="2" max="2" width="18.453125" style="299" customWidth="1"/>
    <col min="3" max="3" width="17.453125" style="299" customWidth="1"/>
    <col min="4" max="4" width="17.1796875" style="299" customWidth="1"/>
    <col min="5" max="5" width="18" style="299" customWidth="1"/>
    <col min="6" max="6" width="12" style="299" customWidth="1"/>
    <col min="7" max="7" width="11.81640625" style="299" customWidth="1"/>
    <col min="8" max="8" width="9.1796875" style="299"/>
    <col min="9" max="9" width="10.90625" style="299" bestFit="1" customWidth="1"/>
    <col min="10" max="10" width="16.26953125" style="299" customWidth="1"/>
    <col min="11" max="16384" width="9.1796875" style="299"/>
  </cols>
  <sheetData>
    <row r="1" spans="1:7" ht="71.5" customHeight="1" thickBot="1" x14ac:dyDescent="0.3">
      <c r="A1" s="422" t="s">
        <v>277</v>
      </c>
      <c r="B1" s="422"/>
      <c r="C1" s="422"/>
      <c r="D1" s="422"/>
      <c r="E1" s="422"/>
      <c r="F1" s="422"/>
      <c r="G1" s="422"/>
    </row>
    <row r="2" spans="1:7" ht="54" customHeight="1" x14ac:dyDescent="0.25">
      <c r="A2" s="346"/>
      <c r="B2" s="346"/>
      <c r="C2" s="346" t="s">
        <v>253</v>
      </c>
      <c r="D2" s="346"/>
      <c r="E2" s="346"/>
      <c r="F2" s="346"/>
      <c r="G2" s="346"/>
    </row>
    <row r="3" spans="1:7" s="345" customFormat="1" ht="33" customHeight="1" x14ac:dyDescent="0.25">
      <c r="A3" s="423" t="s">
        <v>252</v>
      </c>
      <c r="B3" s="423"/>
      <c r="C3" s="423"/>
      <c r="D3" s="423"/>
      <c r="E3" s="423"/>
      <c r="F3" s="423"/>
      <c r="G3" s="423"/>
    </row>
    <row r="4" spans="1:7" ht="12" hidden="1" customHeight="1" x14ac:dyDescent="0.25">
      <c r="A4" s="344"/>
      <c r="B4" s="344"/>
      <c r="C4" s="344"/>
      <c r="D4" s="344"/>
      <c r="E4" s="344"/>
      <c r="F4" s="344"/>
      <c r="G4" s="344"/>
    </row>
    <row r="5" spans="1:7" ht="41.15" customHeight="1" x14ac:dyDescent="0.35">
      <c r="A5" s="424" t="s">
        <v>251</v>
      </c>
      <c r="B5" s="425"/>
      <c r="C5" s="425"/>
      <c r="D5" s="425"/>
      <c r="E5" s="425"/>
      <c r="F5" s="425"/>
      <c r="G5" s="426"/>
    </row>
    <row r="6" spans="1:7" s="343" customFormat="1" ht="61.5" customHeight="1" x14ac:dyDescent="0.25">
      <c r="A6" s="316" t="s">
        <v>234</v>
      </c>
      <c r="B6" s="315" t="s">
        <v>286</v>
      </c>
      <c r="C6" s="315" t="s">
        <v>292</v>
      </c>
      <c r="D6" s="315" t="s">
        <v>290</v>
      </c>
      <c r="E6" s="315" t="s">
        <v>287</v>
      </c>
      <c r="F6" s="315" t="s">
        <v>233</v>
      </c>
      <c r="G6" s="315" t="s">
        <v>237</v>
      </c>
    </row>
    <row r="7" spans="1:7" s="335" customFormat="1" ht="17.25" customHeight="1" x14ac:dyDescent="0.25">
      <c r="A7" s="342" t="s">
        <v>251</v>
      </c>
      <c r="B7" s="341"/>
      <c r="C7" s="341"/>
      <c r="D7" s="349"/>
      <c r="E7" s="341"/>
      <c r="F7" s="341"/>
      <c r="G7" s="340"/>
    </row>
    <row r="8" spans="1:7" s="335" customFormat="1" ht="18" customHeight="1" x14ac:dyDescent="0.3">
      <c r="A8" s="339" t="s">
        <v>250</v>
      </c>
      <c r="B8" s="338">
        <v>1359486.36</v>
      </c>
      <c r="C8" s="338">
        <v>3138640.35</v>
      </c>
      <c r="D8" s="350"/>
      <c r="E8" s="338">
        <v>1506483.92</v>
      </c>
      <c r="F8" s="338">
        <f>E8/B8*100</f>
        <v>110.81272783053151</v>
      </c>
      <c r="G8" s="338">
        <f>E8/C8*100</f>
        <v>47.997978487723195</v>
      </c>
    </row>
    <row r="9" spans="1:7" s="335" customFormat="1" ht="18" customHeight="1" x14ac:dyDescent="0.3">
      <c r="A9" s="339" t="s">
        <v>249</v>
      </c>
      <c r="B9" s="338">
        <v>0</v>
      </c>
      <c r="C9" s="338">
        <v>0</v>
      </c>
      <c r="D9" s="350"/>
      <c r="E9" s="338">
        <v>0</v>
      </c>
      <c r="F9" s="338"/>
      <c r="G9" s="338"/>
    </row>
    <row r="10" spans="1:7" s="335" customFormat="1" ht="18" customHeight="1" x14ac:dyDescent="0.3">
      <c r="A10" s="337" t="s">
        <v>248</v>
      </c>
      <c r="B10" s="336">
        <f>SUM(B8:B9)</f>
        <v>1359486.36</v>
      </c>
      <c r="C10" s="336">
        <f>SUM(C8:C9)</f>
        <v>3138640.35</v>
      </c>
      <c r="D10" s="351"/>
      <c r="E10" s="336">
        <f>SUM(E8:E9)</f>
        <v>1506483.92</v>
      </c>
      <c r="F10" s="336">
        <f>E10/B10*100</f>
        <v>110.81272783053151</v>
      </c>
      <c r="G10" s="336">
        <f>E10/C10*100</f>
        <v>47.997978487723195</v>
      </c>
    </row>
    <row r="11" spans="1:7" s="335" customFormat="1" ht="18" customHeight="1" x14ac:dyDescent="0.3">
      <c r="A11" s="339" t="s">
        <v>247</v>
      </c>
      <c r="B11" s="338">
        <v>1382082.06</v>
      </c>
      <c r="C11" s="338">
        <v>3116828.65</v>
      </c>
      <c r="D11" s="350"/>
      <c r="E11" s="338">
        <v>1710739.13</v>
      </c>
      <c r="F11" s="338">
        <f>E11/B11*100</f>
        <v>123.77985211674043</v>
      </c>
      <c r="G11" s="338">
        <f>E11/C11*100</f>
        <v>54.887172896078198</v>
      </c>
    </row>
    <row r="12" spans="1:7" s="335" customFormat="1" ht="18" customHeight="1" x14ac:dyDescent="0.3">
      <c r="A12" s="339" t="s">
        <v>246</v>
      </c>
      <c r="B12" s="338">
        <v>7812.5</v>
      </c>
      <c r="C12" s="338">
        <v>31811.7</v>
      </c>
      <c r="D12" s="350"/>
      <c r="E12" s="338">
        <v>11136.25</v>
      </c>
      <c r="F12" s="338">
        <f>E12/B12*100</f>
        <v>142.54400000000001</v>
      </c>
      <c r="G12" s="338">
        <f>E12/C12*100</f>
        <v>35.006774237151738</v>
      </c>
    </row>
    <row r="13" spans="1:7" s="335" customFormat="1" ht="18" customHeight="1" x14ac:dyDescent="0.3">
      <c r="A13" s="337" t="s">
        <v>245</v>
      </c>
      <c r="B13" s="336">
        <f>SUM(B11:B12)</f>
        <v>1389894.56</v>
      </c>
      <c r="C13" s="336">
        <f>SUM(C11:C12)</f>
        <v>3148640.35</v>
      </c>
      <c r="D13" s="351"/>
      <c r="E13" s="336">
        <f>SUM(E11:E12)</f>
        <v>1721875.38</v>
      </c>
      <c r="F13" s="336">
        <f>E13/B13*100</f>
        <v>123.88532407810848</v>
      </c>
      <c r="G13" s="336">
        <f>E13/C13*100</f>
        <v>54.686314999425065</v>
      </c>
    </row>
    <row r="14" spans="1:7" s="332" customFormat="1" ht="27" customHeight="1" x14ac:dyDescent="0.3">
      <c r="A14" s="334" t="s">
        <v>244</v>
      </c>
      <c r="B14" s="333">
        <f>B10-B13</f>
        <v>-30408.199999999953</v>
      </c>
      <c r="C14" s="333">
        <f>C10-C13</f>
        <v>-10000</v>
      </c>
      <c r="D14" s="350"/>
      <c r="E14" s="333">
        <f>E10-E13</f>
        <v>-215391.45999999996</v>
      </c>
      <c r="F14" s="333">
        <f>E14/B14*100</f>
        <v>708.33347583875502</v>
      </c>
      <c r="G14" s="333">
        <f>E14/C14*100</f>
        <v>2153.9145999999996</v>
      </c>
    </row>
    <row r="16" spans="1:7" s="312" customFormat="1" x14ac:dyDescent="0.25"/>
    <row r="17" spans="1:9" s="312" customFormat="1" ht="26.5" customHeight="1" x14ac:dyDescent="0.25">
      <c r="A17" s="428" t="s">
        <v>243</v>
      </c>
      <c r="B17" s="428"/>
      <c r="C17" s="428"/>
      <c r="D17" s="428"/>
      <c r="E17" s="428"/>
      <c r="F17" s="428"/>
      <c r="G17" s="428"/>
    </row>
    <row r="18" spans="1:9" s="312" customFormat="1" ht="48" customHeight="1" x14ac:dyDescent="0.25">
      <c r="A18" s="316" t="s">
        <v>234</v>
      </c>
      <c r="B18" s="315" t="s">
        <v>286</v>
      </c>
      <c r="C18" s="315" t="s">
        <v>292</v>
      </c>
      <c r="D18" s="315" t="s">
        <v>290</v>
      </c>
      <c r="E18" s="315" t="s">
        <v>287</v>
      </c>
      <c r="F18" s="315" t="s">
        <v>233</v>
      </c>
      <c r="G18" s="315" t="s">
        <v>237</v>
      </c>
    </row>
    <row r="19" spans="1:9" s="312" customFormat="1" ht="15.75" customHeight="1" x14ac:dyDescent="0.25">
      <c r="A19" s="331" t="s">
        <v>242</v>
      </c>
      <c r="B19" s="330"/>
      <c r="C19" s="330"/>
      <c r="D19" s="352"/>
      <c r="E19" s="330"/>
      <c r="F19" s="330"/>
      <c r="G19" s="330"/>
    </row>
    <row r="20" spans="1:9" s="312" customFormat="1" ht="14.25" customHeight="1" x14ac:dyDescent="0.3">
      <c r="A20" s="329" t="s">
        <v>241</v>
      </c>
      <c r="B20" s="328">
        <v>0</v>
      </c>
      <c r="C20" s="327">
        <v>0</v>
      </c>
      <c r="D20" s="353"/>
      <c r="E20" s="327">
        <v>0</v>
      </c>
      <c r="F20" s="327">
        <v>0</v>
      </c>
      <c r="G20" s="327">
        <v>0</v>
      </c>
    </row>
    <row r="21" spans="1:9" s="320" customFormat="1" ht="15" customHeight="1" x14ac:dyDescent="0.3">
      <c r="A21" s="326" t="s">
        <v>240</v>
      </c>
      <c r="B21" s="325">
        <v>0</v>
      </c>
      <c r="C21" s="325">
        <v>0</v>
      </c>
      <c r="D21" s="354"/>
      <c r="E21" s="325">
        <v>0</v>
      </c>
      <c r="F21" s="325">
        <v>0</v>
      </c>
      <c r="G21" s="325">
        <v>0</v>
      </c>
    </row>
    <row r="22" spans="1:9" s="320" customFormat="1" ht="20.25" customHeight="1" x14ac:dyDescent="0.3">
      <c r="A22" s="324" t="s">
        <v>239</v>
      </c>
      <c r="B22" s="323">
        <v>0</v>
      </c>
      <c r="C22" s="323">
        <v>0</v>
      </c>
      <c r="D22" s="354"/>
      <c r="E22" s="323">
        <v>0</v>
      </c>
      <c r="F22" s="323">
        <v>0</v>
      </c>
      <c r="G22" s="323">
        <v>0</v>
      </c>
    </row>
    <row r="23" spans="1:9" s="320" customFormat="1" ht="31" customHeight="1" x14ac:dyDescent="0.3">
      <c r="A23" s="322"/>
      <c r="B23" s="321"/>
      <c r="C23" s="321"/>
      <c r="D23" s="321"/>
      <c r="E23" s="321"/>
      <c r="F23" s="321"/>
      <c r="G23" s="321"/>
    </row>
    <row r="24" spans="1:9" s="320" customFormat="1" ht="20.149999999999999" hidden="1" customHeight="1" x14ac:dyDescent="0.3">
      <c r="A24" s="322"/>
      <c r="B24" s="321"/>
      <c r="C24" s="321"/>
      <c r="D24" s="321"/>
      <c r="E24" s="321"/>
      <c r="F24" s="321"/>
      <c r="G24" s="321"/>
    </row>
    <row r="25" spans="1:9" s="312" customFormat="1" ht="52" customHeight="1" x14ac:dyDescent="0.35">
      <c r="A25" s="427" t="s">
        <v>238</v>
      </c>
      <c r="B25" s="427"/>
      <c r="C25" s="427"/>
      <c r="D25" s="427"/>
      <c r="E25" s="427"/>
      <c r="F25" s="427"/>
      <c r="G25" s="427"/>
    </row>
    <row r="26" spans="1:9" s="309" customFormat="1" ht="47.5" customHeight="1" x14ac:dyDescent="0.35">
      <c r="A26" s="316"/>
      <c r="B26" s="315" t="s">
        <v>286</v>
      </c>
      <c r="C26" s="315" t="s">
        <v>292</v>
      </c>
      <c r="D26" s="315" t="s">
        <v>290</v>
      </c>
      <c r="E26" s="315" t="s">
        <v>287</v>
      </c>
      <c r="F26" s="315" t="s">
        <v>233</v>
      </c>
      <c r="G26" s="315" t="s">
        <v>237</v>
      </c>
    </row>
    <row r="27" spans="1:9" s="309" customFormat="1" ht="32.15" customHeight="1" x14ac:dyDescent="0.35">
      <c r="A27" s="319" t="s">
        <v>236</v>
      </c>
      <c r="B27" s="318">
        <f>B28-B29</f>
        <v>12252.6</v>
      </c>
      <c r="C27" s="318">
        <f>C28-C29</f>
        <v>25569.83</v>
      </c>
      <c r="D27" s="355"/>
      <c r="E27" s="318">
        <f>E28-E29</f>
        <v>13545.65</v>
      </c>
      <c r="F27" s="318">
        <f>E27/B27*100</f>
        <v>110.55327032629809</v>
      </c>
      <c r="G27" s="318">
        <f>E27/C27*100</f>
        <v>52.975127327792158</v>
      </c>
    </row>
    <row r="28" spans="1:9" s="307" customFormat="1" ht="31.5" customHeight="1" x14ac:dyDescent="0.35">
      <c r="A28" s="306" t="s">
        <v>235</v>
      </c>
      <c r="B28" s="305">
        <v>14006.69</v>
      </c>
      <c r="C28" s="304">
        <v>31171.09</v>
      </c>
      <c r="D28" s="356"/>
      <c r="E28" s="305">
        <v>19146.91</v>
      </c>
      <c r="F28" s="305">
        <f>E28/B28*100</f>
        <v>136.6983205882332</v>
      </c>
      <c r="G28" s="305">
        <f>E28/C28*100</f>
        <v>61.425218046593812</v>
      </c>
      <c r="I28" s="413">
        <f xml:space="preserve"> C28-E28</f>
        <v>12024.18</v>
      </c>
    </row>
    <row r="29" spans="1:9" s="303" customFormat="1" ht="28" customHeight="1" x14ac:dyDescent="0.3">
      <c r="A29" s="306" t="s">
        <v>276</v>
      </c>
      <c r="B29" s="305">
        <v>1754.09</v>
      </c>
      <c r="C29" s="304">
        <v>5601.26</v>
      </c>
      <c r="D29" s="356"/>
      <c r="E29" s="305">
        <v>5601.26</v>
      </c>
      <c r="F29" s="305">
        <f>E29/B29*100</f>
        <v>319.32569024394417</v>
      </c>
      <c r="G29" s="305">
        <f>E29/C29*100</f>
        <v>100</v>
      </c>
      <c r="I29" s="414"/>
    </row>
    <row r="30" spans="1:9" s="317" customFormat="1" ht="52.5" customHeight="1" x14ac:dyDescent="0.35">
      <c r="A30" s="429" t="s">
        <v>232</v>
      </c>
      <c r="B30" s="429"/>
      <c r="C30" s="429"/>
      <c r="D30" s="429"/>
      <c r="E30" s="429"/>
      <c r="F30" s="429"/>
      <c r="G30" s="429"/>
    </row>
    <row r="31" spans="1:9" ht="20.25" hidden="1" customHeight="1" x14ac:dyDescent="0.25"/>
    <row r="32" spans="1:9" ht="0.75" customHeight="1" x14ac:dyDescent="0.25"/>
    <row r="33" spans="1:7" ht="48.65" customHeight="1" x14ac:dyDescent="0.25">
      <c r="A33" s="316" t="s">
        <v>234</v>
      </c>
      <c r="B33" s="315" t="s">
        <v>286</v>
      </c>
      <c r="C33" s="315" t="s">
        <v>292</v>
      </c>
      <c r="D33" s="315" t="s">
        <v>290</v>
      </c>
      <c r="E33" s="315" t="s">
        <v>287</v>
      </c>
      <c r="F33" s="315" t="s">
        <v>233</v>
      </c>
      <c r="G33" s="315" t="s">
        <v>237</v>
      </c>
    </row>
    <row r="34" spans="1:7" s="314" customFormat="1" ht="0.65" customHeight="1" x14ac:dyDescent="0.35">
      <c r="A34" s="421" t="s">
        <v>232</v>
      </c>
      <c r="B34" s="421"/>
      <c r="C34" s="421"/>
      <c r="D34" s="421"/>
      <c r="E34" s="421"/>
      <c r="F34" s="421"/>
      <c r="G34" s="421"/>
    </row>
    <row r="35" spans="1:7" s="312" customFormat="1" ht="0.75" hidden="1" customHeight="1" x14ac:dyDescent="0.25">
      <c r="A35" s="313"/>
      <c r="B35" s="313"/>
      <c r="C35" s="313"/>
      <c r="D35" s="313"/>
      <c r="E35" s="313"/>
      <c r="F35" s="313"/>
      <c r="G35" s="313"/>
    </row>
    <row r="36" spans="1:7" s="309" customFormat="1" ht="40" customHeight="1" x14ac:dyDescent="0.35">
      <c r="A36" s="311" t="s">
        <v>231</v>
      </c>
      <c r="B36" s="310">
        <f>B14+B28</f>
        <v>-16401.509999999951</v>
      </c>
      <c r="C36" s="310">
        <f>C37-C38</f>
        <v>25569.83</v>
      </c>
      <c r="D36" s="357">
        <v>0</v>
      </c>
      <c r="E36" s="310">
        <f>E14+E28</f>
        <v>-196244.54999999996</v>
      </c>
      <c r="F36" s="310">
        <f>E36/B36*100</f>
        <v>1196.5029439362629</v>
      </c>
      <c r="G36" s="310"/>
    </row>
    <row r="37" spans="1:7" s="307" customFormat="1" ht="37" customHeight="1" x14ac:dyDescent="0.35">
      <c r="A37" s="308" t="s">
        <v>230</v>
      </c>
      <c r="B37" s="304">
        <f>B14+B28</f>
        <v>-16401.509999999951</v>
      </c>
      <c r="C37" s="304">
        <v>31171.09</v>
      </c>
      <c r="D37" s="358"/>
      <c r="E37" s="304"/>
      <c r="F37" s="304"/>
      <c r="G37" s="304"/>
    </row>
    <row r="38" spans="1:7" s="303" customFormat="1" ht="39" customHeight="1" x14ac:dyDescent="0.3">
      <c r="A38" s="306" t="s">
        <v>229</v>
      </c>
      <c r="B38" s="304">
        <v>0</v>
      </c>
      <c r="C38" s="304">
        <v>5601.26</v>
      </c>
      <c r="D38" s="358"/>
      <c r="E38" s="305">
        <v>0</v>
      </c>
      <c r="F38" s="305"/>
      <c r="G38" s="304"/>
    </row>
    <row r="40" spans="1:7" ht="12.5" x14ac:dyDescent="0.25">
      <c r="A40" s="302"/>
    </row>
    <row r="41" spans="1:7" x14ac:dyDescent="0.25">
      <c r="E41" s="301"/>
    </row>
    <row r="43" spans="1:7" ht="13.5" x14ac:dyDescent="0.3">
      <c r="E43" s="300"/>
    </row>
  </sheetData>
  <mergeCells count="7">
    <mergeCell ref="A34:G34"/>
    <mergeCell ref="A1:G1"/>
    <mergeCell ref="A3:G3"/>
    <mergeCell ref="A5:G5"/>
    <mergeCell ref="A25:G25"/>
    <mergeCell ref="A17:G17"/>
    <mergeCell ref="A30:G30"/>
  </mergeCells>
  <printOptions horizontalCentered="1"/>
  <pageMargins left="0" right="0" top="0" bottom="0" header="0" footer="0"/>
  <pageSetup paperSize="9" scale="7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25"/>
  <sheetViews>
    <sheetView tabSelected="1" topLeftCell="A64" zoomScale="85" zoomScaleNormal="85" workbookViewId="0">
      <selection activeCell="E90" sqref="E90"/>
    </sheetView>
  </sheetViews>
  <sheetFormatPr defaultRowHeight="14" x14ac:dyDescent="0.3"/>
  <cols>
    <col min="1" max="1" width="11.54296875" style="13" customWidth="1"/>
    <col min="2" max="2" width="78.26953125" style="13" customWidth="1"/>
    <col min="3" max="3" width="17.7265625" style="13" customWidth="1"/>
    <col min="4" max="4" width="15.81640625" style="34" customWidth="1"/>
    <col min="5" max="5" width="17.7265625" style="34" customWidth="1"/>
    <col min="6" max="6" width="9.7265625" style="34" customWidth="1"/>
    <col min="7" max="7" width="9.90625" style="13" customWidth="1"/>
    <col min="8" max="8" width="13.81640625" style="13" customWidth="1"/>
    <col min="9" max="9" width="15.1796875" style="13" customWidth="1"/>
    <col min="10" max="10" width="20" style="13" customWidth="1"/>
    <col min="11" max="14" width="15.1796875" style="13" customWidth="1"/>
    <col min="15" max="15" width="16.7265625" style="13" hidden="1" customWidth="1"/>
    <col min="16" max="16" width="16.453125" style="13" hidden="1" customWidth="1"/>
    <col min="17" max="17" width="12.54296875" style="13" hidden="1" customWidth="1"/>
    <col min="18" max="18" width="15.1796875" style="13" customWidth="1"/>
    <col min="19" max="256" width="9.1796875" style="13"/>
    <col min="257" max="257" width="11.54296875" style="13" customWidth="1"/>
    <col min="258" max="258" width="49.1796875" style="13" customWidth="1"/>
    <col min="259" max="261" width="17.7265625" style="13" customWidth="1"/>
    <col min="262" max="262" width="11.7265625" style="13" customWidth="1"/>
    <col min="263" max="263" width="15.54296875" style="13" customWidth="1"/>
    <col min="264" max="264" width="13.81640625" style="13" customWidth="1"/>
    <col min="265" max="270" width="15.1796875" style="13" customWidth="1"/>
    <col min="271" max="273" width="0" style="13" hidden="1" customWidth="1"/>
    <col min="274" max="274" width="15.1796875" style="13" customWidth="1"/>
    <col min="275" max="512" width="9.1796875" style="13"/>
    <col min="513" max="513" width="11.54296875" style="13" customWidth="1"/>
    <col min="514" max="514" width="49.1796875" style="13" customWidth="1"/>
    <col min="515" max="517" width="17.7265625" style="13" customWidth="1"/>
    <col min="518" max="518" width="11.7265625" style="13" customWidth="1"/>
    <col min="519" max="519" width="15.54296875" style="13" customWidth="1"/>
    <col min="520" max="520" width="13.81640625" style="13" customWidth="1"/>
    <col min="521" max="526" width="15.1796875" style="13" customWidth="1"/>
    <col min="527" max="529" width="0" style="13" hidden="1" customWidth="1"/>
    <col min="530" max="530" width="15.1796875" style="13" customWidth="1"/>
    <col min="531" max="768" width="9.1796875" style="13"/>
    <col min="769" max="769" width="11.54296875" style="13" customWidth="1"/>
    <col min="770" max="770" width="49.1796875" style="13" customWidth="1"/>
    <col min="771" max="773" width="17.7265625" style="13" customWidth="1"/>
    <col min="774" max="774" width="11.7265625" style="13" customWidth="1"/>
    <col min="775" max="775" width="15.54296875" style="13" customWidth="1"/>
    <col min="776" max="776" width="13.81640625" style="13" customWidth="1"/>
    <col min="777" max="782" width="15.1796875" style="13" customWidth="1"/>
    <col min="783" max="785" width="0" style="13" hidden="1" customWidth="1"/>
    <col min="786" max="786" width="15.1796875" style="13" customWidth="1"/>
    <col min="787" max="1024" width="9.1796875" style="13"/>
    <col min="1025" max="1025" width="11.54296875" style="13" customWidth="1"/>
    <col min="1026" max="1026" width="49.1796875" style="13" customWidth="1"/>
    <col min="1027" max="1029" width="17.7265625" style="13" customWidth="1"/>
    <col min="1030" max="1030" width="11.7265625" style="13" customWidth="1"/>
    <col min="1031" max="1031" width="15.54296875" style="13" customWidth="1"/>
    <col min="1032" max="1032" width="13.81640625" style="13" customWidth="1"/>
    <col min="1033" max="1038" width="15.1796875" style="13" customWidth="1"/>
    <col min="1039" max="1041" width="0" style="13" hidden="1" customWidth="1"/>
    <col min="1042" max="1042" width="15.1796875" style="13" customWidth="1"/>
    <col min="1043" max="1280" width="9.1796875" style="13"/>
    <col min="1281" max="1281" width="11.54296875" style="13" customWidth="1"/>
    <col min="1282" max="1282" width="49.1796875" style="13" customWidth="1"/>
    <col min="1283" max="1285" width="17.7265625" style="13" customWidth="1"/>
    <col min="1286" max="1286" width="11.7265625" style="13" customWidth="1"/>
    <col min="1287" max="1287" width="15.54296875" style="13" customWidth="1"/>
    <col min="1288" max="1288" width="13.81640625" style="13" customWidth="1"/>
    <col min="1289" max="1294" width="15.1796875" style="13" customWidth="1"/>
    <col min="1295" max="1297" width="0" style="13" hidden="1" customWidth="1"/>
    <col min="1298" max="1298" width="15.1796875" style="13" customWidth="1"/>
    <col min="1299" max="1536" width="9.1796875" style="13"/>
    <col min="1537" max="1537" width="11.54296875" style="13" customWidth="1"/>
    <col min="1538" max="1538" width="49.1796875" style="13" customWidth="1"/>
    <col min="1539" max="1541" width="17.7265625" style="13" customWidth="1"/>
    <col min="1542" max="1542" width="11.7265625" style="13" customWidth="1"/>
    <col min="1543" max="1543" width="15.54296875" style="13" customWidth="1"/>
    <col min="1544" max="1544" width="13.81640625" style="13" customWidth="1"/>
    <col min="1545" max="1550" width="15.1796875" style="13" customWidth="1"/>
    <col min="1551" max="1553" width="0" style="13" hidden="1" customWidth="1"/>
    <col min="1554" max="1554" width="15.1796875" style="13" customWidth="1"/>
    <col min="1555" max="1792" width="9.1796875" style="13"/>
    <col min="1793" max="1793" width="11.54296875" style="13" customWidth="1"/>
    <col min="1794" max="1794" width="49.1796875" style="13" customWidth="1"/>
    <col min="1795" max="1797" width="17.7265625" style="13" customWidth="1"/>
    <col min="1798" max="1798" width="11.7265625" style="13" customWidth="1"/>
    <col min="1799" max="1799" width="15.54296875" style="13" customWidth="1"/>
    <col min="1800" max="1800" width="13.81640625" style="13" customWidth="1"/>
    <col min="1801" max="1806" width="15.1796875" style="13" customWidth="1"/>
    <col min="1807" max="1809" width="0" style="13" hidden="1" customWidth="1"/>
    <col min="1810" max="1810" width="15.1796875" style="13" customWidth="1"/>
    <col min="1811" max="2048" width="9.1796875" style="13"/>
    <col min="2049" max="2049" width="11.54296875" style="13" customWidth="1"/>
    <col min="2050" max="2050" width="49.1796875" style="13" customWidth="1"/>
    <col min="2051" max="2053" width="17.7265625" style="13" customWidth="1"/>
    <col min="2054" max="2054" width="11.7265625" style="13" customWidth="1"/>
    <col min="2055" max="2055" width="15.54296875" style="13" customWidth="1"/>
    <col min="2056" max="2056" width="13.81640625" style="13" customWidth="1"/>
    <col min="2057" max="2062" width="15.1796875" style="13" customWidth="1"/>
    <col min="2063" max="2065" width="0" style="13" hidden="1" customWidth="1"/>
    <col min="2066" max="2066" width="15.1796875" style="13" customWidth="1"/>
    <col min="2067" max="2304" width="9.1796875" style="13"/>
    <col min="2305" max="2305" width="11.54296875" style="13" customWidth="1"/>
    <col min="2306" max="2306" width="49.1796875" style="13" customWidth="1"/>
    <col min="2307" max="2309" width="17.7265625" style="13" customWidth="1"/>
    <col min="2310" max="2310" width="11.7265625" style="13" customWidth="1"/>
    <col min="2311" max="2311" width="15.54296875" style="13" customWidth="1"/>
    <col min="2312" max="2312" width="13.81640625" style="13" customWidth="1"/>
    <col min="2313" max="2318" width="15.1796875" style="13" customWidth="1"/>
    <col min="2319" max="2321" width="0" style="13" hidden="1" customWidth="1"/>
    <col min="2322" max="2322" width="15.1796875" style="13" customWidth="1"/>
    <col min="2323" max="2560" width="9.1796875" style="13"/>
    <col min="2561" max="2561" width="11.54296875" style="13" customWidth="1"/>
    <col min="2562" max="2562" width="49.1796875" style="13" customWidth="1"/>
    <col min="2563" max="2565" width="17.7265625" style="13" customWidth="1"/>
    <col min="2566" max="2566" width="11.7265625" style="13" customWidth="1"/>
    <col min="2567" max="2567" width="15.54296875" style="13" customWidth="1"/>
    <col min="2568" max="2568" width="13.81640625" style="13" customWidth="1"/>
    <col min="2569" max="2574" width="15.1796875" style="13" customWidth="1"/>
    <col min="2575" max="2577" width="0" style="13" hidden="1" customWidth="1"/>
    <col min="2578" max="2578" width="15.1796875" style="13" customWidth="1"/>
    <col min="2579" max="2816" width="9.1796875" style="13"/>
    <col min="2817" max="2817" width="11.54296875" style="13" customWidth="1"/>
    <col min="2818" max="2818" width="49.1796875" style="13" customWidth="1"/>
    <col min="2819" max="2821" width="17.7265625" style="13" customWidth="1"/>
    <col min="2822" max="2822" width="11.7265625" style="13" customWidth="1"/>
    <col min="2823" max="2823" width="15.54296875" style="13" customWidth="1"/>
    <col min="2824" max="2824" width="13.81640625" style="13" customWidth="1"/>
    <col min="2825" max="2830" width="15.1796875" style="13" customWidth="1"/>
    <col min="2831" max="2833" width="0" style="13" hidden="1" customWidth="1"/>
    <col min="2834" max="2834" width="15.1796875" style="13" customWidth="1"/>
    <col min="2835" max="3072" width="9.1796875" style="13"/>
    <col min="3073" max="3073" width="11.54296875" style="13" customWidth="1"/>
    <col min="3074" max="3074" width="49.1796875" style="13" customWidth="1"/>
    <col min="3075" max="3077" width="17.7265625" style="13" customWidth="1"/>
    <col min="3078" max="3078" width="11.7265625" style="13" customWidth="1"/>
    <col min="3079" max="3079" width="15.54296875" style="13" customWidth="1"/>
    <col min="3080" max="3080" width="13.81640625" style="13" customWidth="1"/>
    <col min="3081" max="3086" width="15.1796875" style="13" customWidth="1"/>
    <col min="3087" max="3089" width="0" style="13" hidden="1" customWidth="1"/>
    <col min="3090" max="3090" width="15.1796875" style="13" customWidth="1"/>
    <col min="3091" max="3328" width="9.1796875" style="13"/>
    <col min="3329" max="3329" width="11.54296875" style="13" customWidth="1"/>
    <col min="3330" max="3330" width="49.1796875" style="13" customWidth="1"/>
    <col min="3331" max="3333" width="17.7265625" style="13" customWidth="1"/>
    <col min="3334" max="3334" width="11.7265625" style="13" customWidth="1"/>
    <col min="3335" max="3335" width="15.54296875" style="13" customWidth="1"/>
    <col min="3336" max="3336" width="13.81640625" style="13" customWidth="1"/>
    <col min="3337" max="3342" width="15.1796875" style="13" customWidth="1"/>
    <col min="3343" max="3345" width="0" style="13" hidden="1" customWidth="1"/>
    <col min="3346" max="3346" width="15.1796875" style="13" customWidth="1"/>
    <col min="3347" max="3584" width="9.1796875" style="13"/>
    <col min="3585" max="3585" width="11.54296875" style="13" customWidth="1"/>
    <col min="3586" max="3586" width="49.1796875" style="13" customWidth="1"/>
    <col min="3587" max="3589" width="17.7265625" style="13" customWidth="1"/>
    <col min="3590" max="3590" width="11.7265625" style="13" customWidth="1"/>
    <col min="3591" max="3591" width="15.54296875" style="13" customWidth="1"/>
    <col min="3592" max="3592" width="13.81640625" style="13" customWidth="1"/>
    <col min="3593" max="3598" width="15.1796875" style="13" customWidth="1"/>
    <col min="3599" max="3601" width="0" style="13" hidden="1" customWidth="1"/>
    <col min="3602" max="3602" width="15.1796875" style="13" customWidth="1"/>
    <col min="3603" max="3840" width="9.1796875" style="13"/>
    <col min="3841" max="3841" width="11.54296875" style="13" customWidth="1"/>
    <col min="3842" max="3842" width="49.1796875" style="13" customWidth="1"/>
    <col min="3843" max="3845" width="17.7265625" style="13" customWidth="1"/>
    <col min="3846" max="3846" width="11.7265625" style="13" customWidth="1"/>
    <col min="3847" max="3847" width="15.54296875" style="13" customWidth="1"/>
    <col min="3848" max="3848" width="13.81640625" style="13" customWidth="1"/>
    <col min="3849" max="3854" width="15.1796875" style="13" customWidth="1"/>
    <col min="3855" max="3857" width="0" style="13" hidden="1" customWidth="1"/>
    <col min="3858" max="3858" width="15.1796875" style="13" customWidth="1"/>
    <col min="3859" max="4096" width="9.1796875" style="13"/>
    <col min="4097" max="4097" width="11.54296875" style="13" customWidth="1"/>
    <col min="4098" max="4098" width="49.1796875" style="13" customWidth="1"/>
    <col min="4099" max="4101" width="17.7265625" style="13" customWidth="1"/>
    <col min="4102" max="4102" width="11.7265625" style="13" customWidth="1"/>
    <col min="4103" max="4103" width="15.54296875" style="13" customWidth="1"/>
    <col min="4104" max="4104" width="13.81640625" style="13" customWidth="1"/>
    <col min="4105" max="4110" width="15.1796875" style="13" customWidth="1"/>
    <col min="4111" max="4113" width="0" style="13" hidden="1" customWidth="1"/>
    <col min="4114" max="4114" width="15.1796875" style="13" customWidth="1"/>
    <col min="4115" max="4352" width="9.1796875" style="13"/>
    <col min="4353" max="4353" width="11.54296875" style="13" customWidth="1"/>
    <col min="4354" max="4354" width="49.1796875" style="13" customWidth="1"/>
    <col min="4355" max="4357" width="17.7265625" style="13" customWidth="1"/>
    <col min="4358" max="4358" width="11.7265625" style="13" customWidth="1"/>
    <col min="4359" max="4359" width="15.54296875" style="13" customWidth="1"/>
    <col min="4360" max="4360" width="13.81640625" style="13" customWidth="1"/>
    <col min="4361" max="4366" width="15.1796875" style="13" customWidth="1"/>
    <col min="4367" max="4369" width="0" style="13" hidden="1" customWidth="1"/>
    <col min="4370" max="4370" width="15.1796875" style="13" customWidth="1"/>
    <col min="4371" max="4608" width="9.1796875" style="13"/>
    <col min="4609" max="4609" width="11.54296875" style="13" customWidth="1"/>
    <col min="4610" max="4610" width="49.1796875" style="13" customWidth="1"/>
    <col min="4611" max="4613" width="17.7265625" style="13" customWidth="1"/>
    <col min="4614" max="4614" width="11.7265625" style="13" customWidth="1"/>
    <col min="4615" max="4615" width="15.54296875" style="13" customWidth="1"/>
    <col min="4616" max="4616" width="13.81640625" style="13" customWidth="1"/>
    <col min="4617" max="4622" width="15.1796875" style="13" customWidth="1"/>
    <col min="4623" max="4625" width="0" style="13" hidden="1" customWidth="1"/>
    <col min="4626" max="4626" width="15.1796875" style="13" customWidth="1"/>
    <col min="4627" max="4864" width="9.1796875" style="13"/>
    <col min="4865" max="4865" width="11.54296875" style="13" customWidth="1"/>
    <col min="4866" max="4866" width="49.1796875" style="13" customWidth="1"/>
    <col min="4867" max="4869" width="17.7265625" style="13" customWidth="1"/>
    <col min="4870" max="4870" width="11.7265625" style="13" customWidth="1"/>
    <col min="4871" max="4871" width="15.54296875" style="13" customWidth="1"/>
    <col min="4872" max="4872" width="13.81640625" style="13" customWidth="1"/>
    <col min="4873" max="4878" width="15.1796875" style="13" customWidth="1"/>
    <col min="4879" max="4881" width="0" style="13" hidden="1" customWidth="1"/>
    <col min="4882" max="4882" width="15.1796875" style="13" customWidth="1"/>
    <col min="4883" max="5120" width="9.1796875" style="13"/>
    <col min="5121" max="5121" width="11.54296875" style="13" customWidth="1"/>
    <col min="5122" max="5122" width="49.1796875" style="13" customWidth="1"/>
    <col min="5123" max="5125" width="17.7265625" style="13" customWidth="1"/>
    <col min="5126" max="5126" width="11.7265625" style="13" customWidth="1"/>
    <col min="5127" max="5127" width="15.54296875" style="13" customWidth="1"/>
    <col min="5128" max="5128" width="13.81640625" style="13" customWidth="1"/>
    <col min="5129" max="5134" width="15.1796875" style="13" customWidth="1"/>
    <col min="5135" max="5137" width="0" style="13" hidden="1" customWidth="1"/>
    <col min="5138" max="5138" width="15.1796875" style="13" customWidth="1"/>
    <col min="5139" max="5376" width="9.1796875" style="13"/>
    <col min="5377" max="5377" width="11.54296875" style="13" customWidth="1"/>
    <col min="5378" max="5378" width="49.1796875" style="13" customWidth="1"/>
    <col min="5379" max="5381" width="17.7265625" style="13" customWidth="1"/>
    <col min="5382" max="5382" width="11.7265625" style="13" customWidth="1"/>
    <col min="5383" max="5383" width="15.54296875" style="13" customWidth="1"/>
    <col min="5384" max="5384" width="13.81640625" style="13" customWidth="1"/>
    <col min="5385" max="5390" width="15.1796875" style="13" customWidth="1"/>
    <col min="5391" max="5393" width="0" style="13" hidden="1" customWidth="1"/>
    <col min="5394" max="5394" width="15.1796875" style="13" customWidth="1"/>
    <col min="5395" max="5632" width="9.1796875" style="13"/>
    <col min="5633" max="5633" width="11.54296875" style="13" customWidth="1"/>
    <col min="5634" max="5634" width="49.1796875" style="13" customWidth="1"/>
    <col min="5635" max="5637" width="17.7265625" style="13" customWidth="1"/>
    <col min="5638" max="5638" width="11.7265625" style="13" customWidth="1"/>
    <col min="5639" max="5639" width="15.54296875" style="13" customWidth="1"/>
    <col min="5640" max="5640" width="13.81640625" style="13" customWidth="1"/>
    <col min="5641" max="5646" width="15.1796875" style="13" customWidth="1"/>
    <col min="5647" max="5649" width="0" style="13" hidden="1" customWidth="1"/>
    <col min="5650" max="5650" width="15.1796875" style="13" customWidth="1"/>
    <col min="5651" max="5888" width="9.1796875" style="13"/>
    <col min="5889" max="5889" width="11.54296875" style="13" customWidth="1"/>
    <col min="5890" max="5890" width="49.1796875" style="13" customWidth="1"/>
    <col min="5891" max="5893" width="17.7265625" style="13" customWidth="1"/>
    <col min="5894" max="5894" width="11.7265625" style="13" customWidth="1"/>
    <col min="5895" max="5895" width="15.54296875" style="13" customWidth="1"/>
    <col min="5896" max="5896" width="13.81640625" style="13" customWidth="1"/>
    <col min="5897" max="5902" width="15.1796875" style="13" customWidth="1"/>
    <col min="5903" max="5905" width="0" style="13" hidden="1" customWidth="1"/>
    <col min="5906" max="5906" width="15.1796875" style="13" customWidth="1"/>
    <col min="5907" max="6144" width="9.1796875" style="13"/>
    <col min="6145" max="6145" width="11.54296875" style="13" customWidth="1"/>
    <col min="6146" max="6146" width="49.1796875" style="13" customWidth="1"/>
    <col min="6147" max="6149" width="17.7265625" style="13" customWidth="1"/>
    <col min="6150" max="6150" width="11.7265625" style="13" customWidth="1"/>
    <col min="6151" max="6151" width="15.54296875" style="13" customWidth="1"/>
    <col min="6152" max="6152" width="13.81640625" style="13" customWidth="1"/>
    <col min="6153" max="6158" width="15.1796875" style="13" customWidth="1"/>
    <col min="6159" max="6161" width="0" style="13" hidden="1" customWidth="1"/>
    <col min="6162" max="6162" width="15.1796875" style="13" customWidth="1"/>
    <col min="6163" max="6400" width="9.1796875" style="13"/>
    <col min="6401" max="6401" width="11.54296875" style="13" customWidth="1"/>
    <col min="6402" max="6402" width="49.1796875" style="13" customWidth="1"/>
    <col min="6403" max="6405" width="17.7265625" style="13" customWidth="1"/>
    <col min="6406" max="6406" width="11.7265625" style="13" customWidth="1"/>
    <col min="6407" max="6407" width="15.54296875" style="13" customWidth="1"/>
    <col min="6408" max="6408" width="13.81640625" style="13" customWidth="1"/>
    <col min="6409" max="6414" width="15.1796875" style="13" customWidth="1"/>
    <col min="6415" max="6417" width="0" style="13" hidden="1" customWidth="1"/>
    <col min="6418" max="6418" width="15.1796875" style="13" customWidth="1"/>
    <col min="6419" max="6656" width="9.1796875" style="13"/>
    <col min="6657" max="6657" width="11.54296875" style="13" customWidth="1"/>
    <col min="6658" max="6658" width="49.1796875" style="13" customWidth="1"/>
    <col min="6659" max="6661" width="17.7265625" style="13" customWidth="1"/>
    <col min="6662" max="6662" width="11.7265625" style="13" customWidth="1"/>
    <col min="6663" max="6663" width="15.54296875" style="13" customWidth="1"/>
    <col min="6664" max="6664" width="13.81640625" style="13" customWidth="1"/>
    <col min="6665" max="6670" width="15.1796875" style="13" customWidth="1"/>
    <col min="6671" max="6673" width="0" style="13" hidden="1" customWidth="1"/>
    <col min="6674" max="6674" width="15.1796875" style="13" customWidth="1"/>
    <col min="6675" max="6912" width="9.1796875" style="13"/>
    <col min="6913" max="6913" width="11.54296875" style="13" customWidth="1"/>
    <col min="6914" max="6914" width="49.1796875" style="13" customWidth="1"/>
    <col min="6915" max="6917" width="17.7265625" style="13" customWidth="1"/>
    <col min="6918" max="6918" width="11.7265625" style="13" customWidth="1"/>
    <col min="6919" max="6919" width="15.54296875" style="13" customWidth="1"/>
    <col min="6920" max="6920" width="13.81640625" style="13" customWidth="1"/>
    <col min="6921" max="6926" width="15.1796875" style="13" customWidth="1"/>
    <col min="6927" max="6929" width="0" style="13" hidden="1" customWidth="1"/>
    <col min="6930" max="6930" width="15.1796875" style="13" customWidth="1"/>
    <col min="6931" max="7168" width="9.1796875" style="13"/>
    <col min="7169" max="7169" width="11.54296875" style="13" customWidth="1"/>
    <col min="7170" max="7170" width="49.1796875" style="13" customWidth="1"/>
    <col min="7171" max="7173" width="17.7265625" style="13" customWidth="1"/>
    <col min="7174" max="7174" width="11.7265625" style="13" customWidth="1"/>
    <col min="7175" max="7175" width="15.54296875" style="13" customWidth="1"/>
    <col min="7176" max="7176" width="13.81640625" style="13" customWidth="1"/>
    <col min="7177" max="7182" width="15.1796875" style="13" customWidth="1"/>
    <col min="7183" max="7185" width="0" style="13" hidden="1" customWidth="1"/>
    <col min="7186" max="7186" width="15.1796875" style="13" customWidth="1"/>
    <col min="7187" max="7424" width="9.1796875" style="13"/>
    <col min="7425" max="7425" width="11.54296875" style="13" customWidth="1"/>
    <col min="7426" max="7426" width="49.1796875" style="13" customWidth="1"/>
    <col min="7427" max="7429" width="17.7265625" style="13" customWidth="1"/>
    <col min="7430" max="7430" width="11.7265625" style="13" customWidth="1"/>
    <col min="7431" max="7431" width="15.54296875" style="13" customWidth="1"/>
    <col min="7432" max="7432" width="13.81640625" style="13" customWidth="1"/>
    <col min="7433" max="7438" width="15.1796875" style="13" customWidth="1"/>
    <col min="7439" max="7441" width="0" style="13" hidden="1" customWidth="1"/>
    <col min="7442" max="7442" width="15.1796875" style="13" customWidth="1"/>
    <col min="7443" max="7680" width="9.1796875" style="13"/>
    <col min="7681" max="7681" width="11.54296875" style="13" customWidth="1"/>
    <col min="7682" max="7682" width="49.1796875" style="13" customWidth="1"/>
    <col min="7683" max="7685" width="17.7265625" style="13" customWidth="1"/>
    <col min="7686" max="7686" width="11.7265625" style="13" customWidth="1"/>
    <col min="7687" max="7687" width="15.54296875" style="13" customWidth="1"/>
    <col min="7688" max="7688" width="13.81640625" style="13" customWidth="1"/>
    <col min="7689" max="7694" width="15.1796875" style="13" customWidth="1"/>
    <col min="7695" max="7697" width="0" style="13" hidden="1" customWidth="1"/>
    <col min="7698" max="7698" width="15.1796875" style="13" customWidth="1"/>
    <col min="7699" max="7936" width="9.1796875" style="13"/>
    <col min="7937" max="7937" width="11.54296875" style="13" customWidth="1"/>
    <col min="7938" max="7938" width="49.1796875" style="13" customWidth="1"/>
    <col min="7939" max="7941" width="17.7265625" style="13" customWidth="1"/>
    <col min="7942" max="7942" width="11.7265625" style="13" customWidth="1"/>
    <col min="7943" max="7943" width="15.54296875" style="13" customWidth="1"/>
    <col min="7944" max="7944" width="13.81640625" style="13" customWidth="1"/>
    <col min="7945" max="7950" width="15.1796875" style="13" customWidth="1"/>
    <col min="7951" max="7953" width="0" style="13" hidden="1" customWidth="1"/>
    <col min="7954" max="7954" width="15.1796875" style="13" customWidth="1"/>
    <col min="7955" max="8192" width="9.1796875" style="13"/>
    <col min="8193" max="8193" width="11.54296875" style="13" customWidth="1"/>
    <col min="8194" max="8194" width="49.1796875" style="13" customWidth="1"/>
    <col min="8195" max="8197" width="17.7265625" style="13" customWidth="1"/>
    <col min="8198" max="8198" width="11.7265625" style="13" customWidth="1"/>
    <col min="8199" max="8199" width="15.54296875" style="13" customWidth="1"/>
    <col min="8200" max="8200" width="13.81640625" style="13" customWidth="1"/>
    <col min="8201" max="8206" width="15.1796875" style="13" customWidth="1"/>
    <col min="8207" max="8209" width="0" style="13" hidden="1" customWidth="1"/>
    <col min="8210" max="8210" width="15.1796875" style="13" customWidth="1"/>
    <col min="8211" max="8448" width="9.1796875" style="13"/>
    <col min="8449" max="8449" width="11.54296875" style="13" customWidth="1"/>
    <col min="8450" max="8450" width="49.1796875" style="13" customWidth="1"/>
    <col min="8451" max="8453" width="17.7265625" style="13" customWidth="1"/>
    <col min="8454" max="8454" width="11.7265625" style="13" customWidth="1"/>
    <col min="8455" max="8455" width="15.54296875" style="13" customWidth="1"/>
    <col min="8456" max="8456" width="13.81640625" style="13" customWidth="1"/>
    <col min="8457" max="8462" width="15.1796875" style="13" customWidth="1"/>
    <col min="8463" max="8465" width="0" style="13" hidden="1" customWidth="1"/>
    <col min="8466" max="8466" width="15.1796875" style="13" customWidth="1"/>
    <col min="8467" max="8704" width="9.1796875" style="13"/>
    <col min="8705" max="8705" width="11.54296875" style="13" customWidth="1"/>
    <col min="8706" max="8706" width="49.1796875" style="13" customWidth="1"/>
    <col min="8707" max="8709" width="17.7265625" style="13" customWidth="1"/>
    <col min="8710" max="8710" width="11.7265625" style="13" customWidth="1"/>
    <col min="8711" max="8711" width="15.54296875" style="13" customWidth="1"/>
    <col min="8712" max="8712" width="13.81640625" style="13" customWidth="1"/>
    <col min="8713" max="8718" width="15.1796875" style="13" customWidth="1"/>
    <col min="8719" max="8721" width="0" style="13" hidden="1" customWidth="1"/>
    <col min="8722" max="8722" width="15.1796875" style="13" customWidth="1"/>
    <col min="8723" max="8960" width="9.1796875" style="13"/>
    <col min="8961" max="8961" width="11.54296875" style="13" customWidth="1"/>
    <col min="8962" max="8962" width="49.1796875" style="13" customWidth="1"/>
    <col min="8963" max="8965" width="17.7265625" style="13" customWidth="1"/>
    <col min="8966" max="8966" width="11.7265625" style="13" customWidth="1"/>
    <col min="8967" max="8967" width="15.54296875" style="13" customWidth="1"/>
    <col min="8968" max="8968" width="13.81640625" style="13" customWidth="1"/>
    <col min="8969" max="8974" width="15.1796875" style="13" customWidth="1"/>
    <col min="8975" max="8977" width="0" style="13" hidden="1" customWidth="1"/>
    <col min="8978" max="8978" width="15.1796875" style="13" customWidth="1"/>
    <col min="8979" max="9216" width="9.1796875" style="13"/>
    <col min="9217" max="9217" width="11.54296875" style="13" customWidth="1"/>
    <col min="9218" max="9218" width="49.1796875" style="13" customWidth="1"/>
    <col min="9219" max="9221" width="17.7265625" style="13" customWidth="1"/>
    <col min="9222" max="9222" width="11.7265625" style="13" customWidth="1"/>
    <col min="9223" max="9223" width="15.54296875" style="13" customWidth="1"/>
    <col min="9224" max="9224" width="13.81640625" style="13" customWidth="1"/>
    <col min="9225" max="9230" width="15.1796875" style="13" customWidth="1"/>
    <col min="9231" max="9233" width="0" style="13" hidden="1" customWidth="1"/>
    <col min="9234" max="9234" width="15.1796875" style="13" customWidth="1"/>
    <col min="9235" max="9472" width="9.1796875" style="13"/>
    <col min="9473" max="9473" width="11.54296875" style="13" customWidth="1"/>
    <col min="9474" max="9474" width="49.1796875" style="13" customWidth="1"/>
    <col min="9475" max="9477" width="17.7265625" style="13" customWidth="1"/>
    <col min="9478" max="9478" width="11.7265625" style="13" customWidth="1"/>
    <col min="9479" max="9479" width="15.54296875" style="13" customWidth="1"/>
    <col min="9480" max="9480" width="13.81640625" style="13" customWidth="1"/>
    <col min="9481" max="9486" width="15.1796875" style="13" customWidth="1"/>
    <col min="9487" max="9489" width="0" style="13" hidden="1" customWidth="1"/>
    <col min="9490" max="9490" width="15.1796875" style="13" customWidth="1"/>
    <col min="9491" max="9728" width="9.1796875" style="13"/>
    <col min="9729" max="9729" width="11.54296875" style="13" customWidth="1"/>
    <col min="9730" max="9730" width="49.1796875" style="13" customWidth="1"/>
    <col min="9731" max="9733" width="17.7265625" style="13" customWidth="1"/>
    <col min="9734" max="9734" width="11.7265625" style="13" customWidth="1"/>
    <col min="9735" max="9735" width="15.54296875" style="13" customWidth="1"/>
    <col min="9736" max="9736" width="13.81640625" style="13" customWidth="1"/>
    <col min="9737" max="9742" width="15.1796875" style="13" customWidth="1"/>
    <col min="9743" max="9745" width="0" style="13" hidden="1" customWidth="1"/>
    <col min="9746" max="9746" width="15.1796875" style="13" customWidth="1"/>
    <col min="9747" max="9984" width="9.1796875" style="13"/>
    <col min="9985" max="9985" width="11.54296875" style="13" customWidth="1"/>
    <col min="9986" max="9986" width="49.1796875" style="13" customWidth="1"/>
    <col min="9987" max="9989" width="17.7265625" style="13" customWidth="1"/>
    <col min="9990" max="9990" width="11.7265625" style="13" customWidth="1"/>
    <col min="9991" max="9991" width="15.54296875" style="13" customWidth="1"/>
    <col min="9992" max="9992" width="13.81640625" style="13" customWidth="1"/>
    <col min="9993" max="9998" width="15.1796875" style="13" customWidth="1"/>
    <col min="9999" max="10001" width="0" style="13" hidden="1" customWidth="1"/>
    <col min="10002" max="10002" width="15.1796875" style="13" customWidth="1"/>
    <col min="10003" max="10240" width="9.1796875" style="13"/>
    <col min="10241" max="10241" width="11.54296875" style="13" customWidth="1"/>
    <col min="10242" max="10242" width="49.1796875" style="13" customWidth="1"/>
    <col min="10243" max="10245" width="17.7265625" style="13" customWidth="1"/>
    <col min="10246" max="10246" width="11.7265625" style="13" customWidth="1"/>
    <col min="10247" max="10247" width="15.54296875" style="13" customWidth="1"/>
    <col min="10248" max="10248" width="13.81640625" style="13" customWidth="1"/>
    <col min="10249" max="10254" width="15.1796875" style="13" customWidth="1"/>
    <col min="10255" max="10257" width="0" style="13" hidden="1" customWidth="1"/>
    <col min="10258" max="10258" width="15.1796875" style="13" customWidth="1"/>
    <col min="10259" max="10496" width="9.1796875" style="13"/>
    <col min="10497" max="10497" width="11.54296875" style="13" customWidth="1"/>
    <col min="10498" max="10498" width="49.1796875" style="13" customWidth="1"/>
    <col min="10499" max="10501" width="17.7265625" style="13" customWidth="1"/>
    <col min="10502" max="10502" width="11.7265625" style="13" customWidth="1"/>
    <col min="10503" max="10503" width="15.54296875" style="13" customWidth="1"/>
    <col min="10504" max="10504" width="13.81640625" style="13" customWidth="1"/>
    <col min="10505" max="10510" width="15.1796875" style="13" customWidth="1"/>
    <col min="10511" max="10513" width="0" style="13" hidden="1" customWidth="1"/>
    <col min="10514" max="10514" width="15.1796875" style="13" customWidth="1"/>
    <col min="10515" max="10752" width="9.1796875" style="13"/>
    <col min="10753" max="10753" width="11.54296875" style="13" customWidth="1"/>
    <col min="10754" max="10754" width="49.1796875" style="13" customWidth="1"/>
    <col min="10755" max="10757" width="17.7265625" style="13" customWidth="1"/>
    <col min="10758" max="10758" width="11.7265625" style="13" customWidth="1"/>
    <col min="10759" max="10759" width="15.54296875" style="13" customWidth="1"/>
    <col min="10760" max="10760" width="13.81640625" style="13" customWidth="1"/>
    <col min="10761" max="10766" width="15.1796875" style="13" customWidth="1"/>
    <col min="10767" max="10769" width="0" style="13" hidden="1" customWidth="1"/>
    <col min="10770" max="10770" width="15.1796875" style="13" customWidth="1"/>
    <col min="10771" max="11008" width="9.1796875" style="13"/>
    <col min="11009" max="11009" width="11.54296875" style="13" customWidth="1"/>
    <col min="11010" max="11010" width="49.1796875" style="13" customWidth="1"/>
    <col min="11011" max="11013" width="17.7265625" style="13" customWidth="1"/>
    <col min="11014" max="11014" width="11.7265625" style="13" customWidth="1"/>
    <col min="11015" max="11015" width="15.54296875" style="13" customWidth="1"/>
    <col min="11016" max="11016" width="13.81640625" style="13" customWidth="1"/>
    <col min="11017" max="11022" width="15.1796875" style="13" customWidth="1"/>
    <col min="11023" max="11025" width="0" style="13" hidden="1" customWidth="1"/>
    <col min="11026" max="11026" width="15.1796875" style="13" customWidth="1"/>
    <col min="11027" max="11264" width="9.1796875" style="13"/>
    <col min="11265" max="11265" width="11.54296875" style="13" customWidth="1"/>
    <col min="11266" max="11266" width="49.1796875" style="13" customWidth="1"/>
    <col min="11267" max="11269" width="17.7265625" style="13" customWidth="1"/>
    <col min="11270" max="11270" width="11.7265625" style="13" customWidth="1"/>
    <col min="11271" max="11271" width="15.54296875" style="13" customWidth="1"/>
    <col min="11272" max="11272" width="13.81640625" style="13" customWidth="1"/>
    <col min="11273" max="11278" width="15.1796875" style="13" customWidth="1"/>
    <col min="11279" max="11281" width="0" style="13" hidden="1" customWidth="1"/>
    <col min="11282" max="11282" width="15.1796875" style="13" customWidth="1"/>
    <col min="11283" max="11520" width="9.1796875" style="13"/>
    <col min="11521" max="11521" width="11.54296875" style="13" customWidth="1"/>
    <col min="11522" max="11522" width="49.1796875" style="13" customWidth="1"/>
    <col min="11523" max="11525" width="17.7265625" style="13" customWidth="1"/>
    <col min="11526" max="11526" width="11.7265625" style="13" customWidth="1"/>
    <col min="11527" max="11527" width="15.54296875" style="13" customWidth="1"/>
    <col min="11528" max="11528" width="13.81640625" style="13" customWidth="1"/>
    <col min="11529" max="11534" width="15.1796875" style="13" customWidth="1"/>
    <col min="11535" max="11537" width="0" style="13" hidden="1" customWidth="1"/>
    <col min="11538" max="11538" width="15.1796875" style="13" customWidth="1"/>
    <col min="11539" max="11776" width="9.1796875" style="13"/>
    <col min="11777" max="11777" width="11.54296875" style="13" customWidth="1"/>
    <col min="11778" max="11778" width="49.1796875" style="13" customWidth="1"/>
    <col min="11779" max="11781" width="17.7265625" style="13" customWidth="1"/>
    <col min="11782" max="11782" width="11.7265625" style="13" customWidth="1"/>
    <col min="11783" max="11783" width="15.54296875" style="13" customWidth="1"/>
    <col min="11784" max="11784" width="13.81640625" style="13" customWidth="1"/>
    <col min="11785" max="11790" width="15.1796875" style="13" customWidth="1"/>
    <col min="11791" max="11793" width="0" style="13" hidden="1" customWidth="1"/>
    <col min="11794" max="11794" width="15.1796875" style="13" customWidth="1"/>
    <col min="11795" max="12032" width="9.1796875" style="13"/>
    <col min="12033" max="12033" width="11.54296875" style="13" customWidth="1"/>
    <col min="12034" max="12034" width="49.1796875" style="13" customWidth="1"/>
    <col min="12035" max="12037" width="17.7265625" style="13" customWidth="1"/>
    <col min="12038" max="12038" width="11.7265625" style="13" customWidth="1"/>
    <col min="12039" max="12039" width="15.54296875" style="13" customWidth="1"/>
    <col min="12040" max="12040" width="13.81640625" style="13" customWidth="1"/>
    <col min="12041" max="12046" width="15.1796875" style="13" customWidth="1"/>
    <col min="12047" max="12049" width="0" style="13" hidden="1" customWidth="1"/>
    <col min="12050" max="12050" width="15.1796875" style="13" customWidth="1"/>
    <col min="12051" max="12288" width="9.1796875" style="13"/>
    <col min="12289" max="12289" width="11.54296875" style="13" customWidth="1"/>
    <col min="12290" max="12290" width="49.1796875" style="13" customWidth="1"/>
    <col min="12291" max="12293" width="17.7265625" style="13" customWidth="1"/>
    <col min="12294" max="12294" width="11.7265625" style="13" customWidth="1"/>
    <col min="12295" max="12295" width="15.54296875" style="13" customWidth="1"/>
    <col min="12296" max="12296" width="13.81640625" style="13" customWidth="1"/>
    <col min="12297" max="12302" width="15.1796875" style="13" customWidth="1"/>
    <col min="12303" max="12305" width="0" style="13" hidden="1" customWidth="1"/>
    <col min="12306" max="12306" width="15.1796875" style="13" customWidth="1"/>
    <col min="12307" max="12544" width="9.1796875" style="13"/>
    <col min="12545" max="12545" width="11.54296875" style="13" customWidth="1"/>
    <col min="12546" max="12546" width="49.1796875" style="13" customWidth="1"/>
    <col min="12547" max="12549" width="17.7265625" style="13" customWidth="1"/>
    <col min="12550" max="12550" width="11.7265625" style="13" customWidth="1"/>
    <col min="12551" max="12551" width="15.54296875" style="13" customWidth="1"/>
    <col min="12552" max="12552" width="13.81640625" style="13" customWidth="1"/>
    <col min="12553" max="12558" width="15.1796875" style="13" customWidth="1"/>
    <col min="12559" max="12561" width="0" style="13" hidden="1" customWidth="1"/>
    <col min="12562" max="12562" width="15.1796875" style="13" customWidth="1"/>
    <col min="12563" max="12800" width="9.1796875" style="13"/>
    <col min="12801" max="12801" width="11.54296875" style="13" customWidth="1"/>
    <col min="12802" max="12802" width="49.1796875" style="13" customWidth="1"/>
    <col min="12803" max="12805" width="17.7265625" style="13" customWidth="1"/>
    <col min="12806" max="12806" width="11.7265625" style="13" customWidth="1"/>
    <col min="12807" max="12807" width="15.54296875" style="13" customWidth="1"/>
    <col min="12808" max="12808" width="13.81640625" style="13" customWidth="1"/>
    <col min="12809" max="12814" width="15.1796875" style="13" customWidth="1"/>
    <col min="12815" max="12817" width="0" style="13" hidden="1" customWidth="1"/>
    <col min="12818" max="12818" width="15.1796875" style="13" customWidth="1"/>
    <col min="12819" max="13056" width="9.1796875" style="13"/>
    <col min="13057" max="13057" width="11.54296875" style="13" customWidth="1"/>
    <col min="13058" max="13058" width="49.1796875" style="13" customWidth="1"/>
    <col min="13059" max="13061" width="17.7265625" style="13" customWidth="1"/>
    <col min="13062" max="13062" width="11.7265625" style="13" customWidth="1"/>
    <col min="13063" max="13063" width="15.54296875" style="13" customWidth="1"/>
    <col min="13064" max="13064" width="13.81640625" style="13" customWidth="1"/>
    <col min="13065" max="13070" width="15.1796875" style="13" customWidth="1"/>
    <col min="13071" max="13073" width="0" style="13" hidden="1" customWidth="1"/>
    <col min="13074" max="13074" width="15.1796875" style="13" customWidth="1"/>
    <col min="13075" max="13312" width="9.1796875" style="13"/>
    <col min="13313" max="13313" width="11.54296875" style="13" customWidth="1"/>
    <col min="13314" max="13314" width="49.1796875" style="13" customWidth="1"/>
    <col min="13315" max="13317" width="17.7265625" style="13" customWidth="1"/>
    <col min="13318" max="13318" width="11.7265625" style="13" customWidth="1"/>
    <col min="13319" max="13319" width="15.54296875" style="13" customWidth="1"/>
    <col min="13320" max="13320" width="13.81640625" style="13" customWidth="1"/>
    <col min="13321" max="13326" width="15.1796875" style="13" customWidth="1"/>
    <col min="13327" max="13329" width="0" style="13" hidden="1" customWidth="1"/>
    <col min="13330" max="13330" width="15.1796875" style="13" customWidth="1"/>
    <col min="13331" max="13568" width="9.1796875" style="13"/>
    <col min="13569" max="13569" width="11.54296875" style="13" customWidth="1"/>
    <col min="13570" max="13570" width="49.1796875" style="13" customWidth="1"/>
    <col min="13571" max="13573" width="17.7265625" style="13" customWidth="1"/>
    <col min="13574" max="13574" width="11.7265625" style="13" customWidth="1"/>
    <col min="13575" max="13575" width="15.54296875" style="13" customWidth="1"/>
    <col min="13576" max="13576" width="13.81640625" style="13" customWidth="1"/>
    <col min="13577" max="13582" width="15.1796875" style="13" customWidth="1"/>
    <col min="13583" max="13585" width="0" style="13" hidden="1" customWidth="1"/>
    <col min="13586" max="13586" width="15.1796875" style="13" customWidth="1"/>
    <col min="13587" max="13824" width="9.1796875" style="13"/>
    <col min="13825" max="13825" width="11.54296875" style="13" customWidth="1"/>
    <col min="13826" max="13826" width="49.1796875" style="13" customWidth="1"/>
    <col min="13827" max="13829" width="17.7265625" style="13" customWidth="1"/>
    <col min="13830" max="13830" width="11.7265625" style="13" customWidth="1"/>
    <col min="13831" max="13831" width="15.54296875" style="13" customWidth="1"/>
    <col min="13832" max="13832" width="13.81640625" style="13" customWidth="1"/>
    <col min="13833" max="13838" width="15.1796875" style="13" customWidth="1"/>
    <col min="13839" max="13841" width="0" style="13" hidden="1" customWidth="1"/>
    <col min="13842" max="13842" width="15.1796875" style="13" customWidth="1"/>
    <col min="13843" max="14080" width="9.1796875" style="13"/>
    <col min="14081" max="14081" width="11.54296875" style="13" customWidth="1"/>
    <col min="14082" max="14082" width="49.1796875" style="13" customWidth="1"/>
    <col min="14083" max="14085" width="17.7265625" style="13" customWidth="1"/>
    <col min="14086" max="14086" width="11.7265625" style="13" customWidth="1"/>
    <col min="14087" max="14087" width="15.54296875" style="13" customWidth="1"/>
    <col min="14088" max="14088" width="13.81640625" style="13" customWidth="1"/>
    <col min="14089" max="14094" width="15.1796875" style="13" customWidth="1"/>
    <col min="14095" max="14097" width="0" style="13" hidden="1" customWidth="1"/>
    <col min="14098" max="14098" width="15.1796875" style="13" customWidth="1"/>
    <col min="14099" max="14336" width="9.1796875" style="13"/>
    <col min="14337" max="14337" width="11.54296875" style="13" customWidth="1"/>
    <col min="14338" max="14338" width="49.1796875" style="13" customWidth="1"/>
    <col min="14339" max="14341" width="17.7265625" style="13" customWidth="1"/>
    <col min="14342" max="14342" width="11.7265625" style="13" customWidth="1"/>
    <col min="14343" max="14343" width="15.54296875" style="13" customWidth="1"/>
    <col min="14344" max="14344" width="13.81640625" style="13" customWidth="1"/>
    <col min="14345" max="14350" width="15.1796875" style="13" customWidth="1"/>
    <col min="14351" max="14353" width="0" style="13" hidden="1" customWidth="1"/>
    <col min="14354" max="14354" width="15.1796875" style="13" customWidth="1"/>
    <col min="14355" max="14592" width="9.1796875" style="13"/>
    <col min="14593" max="14593" width="11.54296875" style="13" customWidth="1"/>
    <col min="14594" max="14594" width="49.1796875" style="13" customWidth="1"/>
    <col min="14595" max="14597" width="17.7265625" style="13" customWidth="1"/>
    <col min="14598" max="14598" width="11.7265625" style="13" customWidth="1"/>
    <col min="14599" max="14599" width="15.54296875" style="13" customWidth="1"/>
    <col min="14600" max="14600" width="13.81640625" style="13" customWidth="1"/>
    <col min="14601" max="14606" width="15.1796875" style="13" customWidth="1"/>
    <col min="14607" max="14609" width="0" style="13" hidden="1" customWidth="1"/>
    <col min="14610" max="14610" width="15.1796875" style="13" customWidth="1"/>
    <col min="14611" max="14848" width="9.1796875" style="13"/>
    <col min="14849" max="14849" width="11.54296875" style="13" customWidth="1"/>
    <col min="14850" max="14850" width="49.1796875" style="13" customWidth="1"/>
    <col min="14851" max="14853" width="17.7265625" style="13" customWidth="1"/>
    <col min="14854" max="14854" width="11.7265625" style="13" customWidth="1"/>
    <col min="14855" max="14855" width="15.54296875" style="13" customWidth="1"/>
    <col min="14856" max="14856" width="13.81640625" style="13" customWidth="1"/>
    <col min="14857" max="14862" width="15.1796875" style="13" customWidth="1"/>
    <col min="14863" max="14865" width="0" style="13" hidden="1" customWidth="1"/>
    <col min="14866" max="14866" width="15.1796875" style="13" customWidth="1"/>
    <col min="14867" max="15104" width="9.1796875" style="13"/>
    <col min="15105" max="15105" width="11.54296875" style="13" customWidth="1"/>
    <col min="15106" max="15106" width="49.1796875" style="13" customWidth="1"/>
    <col min="15107" max="15109" width="17.7265625" style="13" customWidth="1"/>
    <col min="15110" max="15110" width="11.7265625" style="13" customWidth="1"/>
    <col min="15111" max="15111" width="15.54296875" style="13" customWidth="1"/>
    <col min="15112" max="15112" width="13.81640625" style="13" customWidth="1"/>
    <col min="15113" max="15118" width="15.1796875" style="13" customWidth="1"/>
    <col min="15119" max="15121" width="0" style="13" hidden="1" customWidth="1"/>
    <col min="15122" max="15122" width="15.1796875" style="13" customWidth="1"/>
    <col min="15123" max="15360" width="9.1796875" style="13"/>
    <col min="15361" max="15361" width="11.54296875" style="13" customWidth="1"/>
    <col min="15362" max="15362" width="49.1796875" style="13" customWidth="1"/>
    <col min="15363" max="15365" width="17.7265625" style="13" customWidth="1"/>
    <col min="15366" max="15366" width="11.7265625" style="13" customWidth="1"/>
    <col min="15367" max="15367" width="15.54296875" style="13" customWidth="1"/>
    <col min="15368" max="15368" width="13.81640625" style="13" customWidth="1"/>
    <col min="15369" max="15374" width="15.1796875" style="13" customWidth="1"/>
    <col min="15375" max="15377" width="0" style="13" hidden="1" customWidth="1"/>
    <col min="15378" max="15378" width="15.1796875" style="13" customWidth="1"/>
    <col min="15379" max="15616" width="9.1796875" style="13"/>
    <col min="15617" max="15617" width="11.54296875" style="13" customWidth="1"/>
    <col min="15618" max="15618" width="49.1796875" style="13" customWidth="1"/>
    <col min="15619" max="15621" width="17.7265625" style="13" customWidth="1"/>
    <col min="15622" max="15622" width="11.7265625" style="13" customWidth="1"/>
    <col min="15623" max="15623" width="15.54296875" style="13" customWidth="1"/>
    <col min="15624" max="15624" width="13.81640625" style="13" customWidth="1"/>
    <col min="15625" max="15630" width="15.1796875" style="13" customWidth="1"/>
    <col min="15631" max="15633" width="0" style="13" hidden="1" customWidth="1"/>
    <col min="15634" max="15634" width="15.1796875" style="13" customWidth="1"/>
    <col min="15635" max="15872" width="9.1796875" style="13"/>
    <col min="15873" max="15873" width="11.54296875" style="13" customWidth="1"/>
    <col min="15874" max="15874" width="49.1796875" style="13" customWidth="1"/>
    <col min="15875" max="15877" width="17.7265625" style="13" customWidth="1"/>
    <col min="15878" max="15878" width="11.7265625" style="13" customWidth="1"/>
    <col min="15879" max="15879" width="15.54296875" style="13" customWidth="1"/>
    <col min="15880" max="15880" width="13.81640625" style="13" customWidth="1"/>
    <col min="15881" max="15886" width="15.1796875" style="13" customWidth="1"/>
    <col min="15887" max="15889" width="0" style="13" hidden="1" customWidth="1"/>
    <col min="15890" max="15890" width="15.1796875" style="13" customWidth="1"/>
    <col min="15891" max="16128" width="9.1796875" style="13"/>
    <col min="16129" max="16129" width="11.54296875" style="13" customWidth="1"/>
    <col min="16130" max="16130" width="49.1796875" style="13" customWidth="1"/>
    <col min="16131" max="16133" width="17.7265625" style="13" customWidth="1"/>
    <col min="16134" max="16134" width="11.7265625" style="13" customWidth="1"/>
    <col min="16135" max="16135" width="15.54296875" style="13" customWidth="1"/>
    <col min="16136" max="16136" width="13.81640625" style="13" customWidth="1"/>
    <col min="16137" max="16142" width="15.1796875" style="13" customWidth="1"/>
    <col min="16143" max="16145" width="0" style="13" hidden="1" customWidth="1"/>
    <col min="16146" max="16146" width="15.1796875" style="13" customWidth="1"/>
    <col min="16147" max="16384" width="9.1796875" style="13"/>
  </cols>
  <sheetData>
    <row r="1" spans="1:42" ht="32.25" customHeight="1" x14ac:dyDescent="0.3">
      <c r="A1" s="439" t="s">
        <v>258</v>
      </c>
      <c r="B1" s="439"/>
      <c r="C1" s="439"/>
      <c r="D1" s="439"/>
      <c r="E1" s="439"/>
      <c r="F1" s="439"/>
      <c r="G1" s="439"/>
      <c r="H1" s="12"/>
      <c r="I1" s="12"/>
    </row>
    <row r="2" spans="1:42" ht="20" x14ac:dyDescent="0.3">
      <c r="A2" s="440" t="s">
        <v>278</v>
      </c>
      <c r="B2" s="440"/>
      <c r="C2" s="440"/>
      <c r="D2" s="440"/>
      <c r="E2" s="440"/>
      <c r="F2" s="440"/>
      <c r="G2" s="440"/>
      <c r="H2" s="12"/>
      <c r="I2" s="12"/>
    </row>
    <row r="4" spans="1:42" ht="20" x14ac:dyDescent="0.3">
      <c r="A4" s="441" t="s">
        <v>75</v>
      </c>
      <c r="B4" s="441"/>
      <c r="C4" s="441"/>
      <c r="D4" s="441"/>
      <c r="E4" s="441"/>
      <c r="F4" s="441"/>
      <c r="G4" s="441"/>
    </row>
    <row r="5" spans="1:42" s="15" customFormat="1" x14ac:dyDescent="0.3">
      <c r="A5" s="14"/>
      <c r="D5" s="16"/>
      <c r="E5" s="16"/>
      <c r="F5" s="16"/>
    </row>
    <row r="6" spans="1:42" ht="15.75" customHeight="1" x14ac:dyDescent="0.3">
      <c r="A6" s="446" t="s">
        <v>10</v>
      </c>
      <c r="B6" s="447"/>
      <c r="C6" s="442" t="s">
        <v>288</v>
      </c>
      <c r="D6" s="444" t="s">
        <v>293</v>
      </c>
      <c r="E6" s="444" t="s">
        <v>289</v>
      </c>
      <c r="F6" s="444" t="s">
        <v>48</v>
      </c>
      <c r="G6" s="444" t="s">
        <v>48</v>
      </c>
    </row>
    <row r="7" spans="1:42" ht="38.25" customHeight="1" x14ac:dyDescent="0.3">
      <c r="A7" s="448"/>
      <c r="B7" s="449"/>
      <c r="C7" s="443"/>
      <c r="D7" s="445"/>
      <c r="E7" s="445"/>
      <c r="F7" s="445"/>
      <c r="G7" s="445"/>
    </row>
    <row r="8" spans="1:42" s="19" customFormat="1" ht="11.5" x14ac:dyDescent="0.25">
      <c r="A8" s="450">
        <v>1</v>
      </c>
      <c r="B8" s="450"/>
      <c r="C8" s="17">
        <v>2</v>
      </c>
      <c r="D8" s="18">
        <v>3</v>
      </c>
      <c r="E8" s="18">
        <v>4</v>
      </c>
      <c r="F8" s="18" t="s">
        <v>71</v>
      </c>
      <c r="G8" s="18" t="s">
        <v>70</v>
      </c>
    </row>
    <row r="9" spans="1:42" s="19" customFormat="1" ht="17.5" x14ac:dyDescent="0.25">
      <c r="A9" s="452" t="s">
        <v>110</v>
      </c>
      <c r="B9" s="452"/>
      <c r="C9" s="33">
        <f>C10</f>
        <v>1359486.36</v>
      </c>
      <c r="D9" s="33">
        <f t="shared" ref="D9:E9" si="0">D10</f>
        <v>3138640.35</v>
      </c>
      <c r="E9" s="33">
        <f t="shared" si="0"/>
        <v>1506483.92</v>
      </c>
      <c r="F9" s="33">
        <f t="shared" ref="F9:F11" si="1">E9/C9*100</f>
        <v>110.81272783053151</v>
      </c>
      <c r="G9" s="61">
        <f>E9/D9*100</f>
        <v>47.997978487723195</v>
      </c>
    </row>
    <row r="10" spans="1:42" s="19" customFormat="1" ht="20.25" customHeight="1" x14ac:dyDescent="0.25">
      <c r="A10" s="247">
        <v>6</v>
      </c>
      <c r="B10" s="247" t="s">
        <v>76</v>
      </c>
      <c r="C10" s="248">
        <f>C11+C15+C18+C21+C27</f>
        <v>1359486.36</v>
      </c>
      <c r="D10" s="248">
        <f t="shared" ref="D10:E10" si="2">D11+D15+D18+D21+D27</f>
        <v>3138640.35</v>
      </c>
      <c r="E10" s="248">
        <f t="shared" si="2"/>
        <v>1506483.92</v>
      </c>
      <c r="F10" s="249">
        <f t="shared" si="1"/>
        <v>110.81272783053151</v>
      </c>
      <c r="G10" s="249">
        <f>E10/D10*100</f>
        <v>47.997978487723195</v>
      </c>
    </row>
    <row r="11" spans="1:42" s="19" customFormat="1" ht="30" customHeight="1" x14ac:dyDescent="0.25">
      <c r="A11" s="214">
        <v>63</v>
      </c>
      <c r="B11" s="215" t="s">
        <v>5</v>
      </c>
      <c r="C11" s="216">
        <f>C12</f>
        <v>1209192.5900000001</v>
      </c>
      <c r="D11" s="216">
        <v>2849738</v>
      </c>
      <c r="E11" s="216">
        <f t="shared" ref="E11" si="3">E12</f>
        <v>1335467.95</v>
      </c>
      <c r="F11" s="217">
        <f t="shared" si="1"/>
        <v>110.4429485463519</v>
      </c>
      <c r="G11" s="218">
        <f t="shared" ref="G11:G27" si="4">E11/D11*100</f>
        <v>46.862832653387784</v>
      </c>
    </row>
    <row r="12" spans="1:42" ht="18" customHeight="1" x14ac:dyDescent="0.3">
      <c r="A12" s="29">
        <v>636</v>
      </c>
      <c r="B12" s="30" t="s">
        <v>16</v>
      </c>
      <c r="C12" s="32">
        <f>C13</f>
        <v>1209192.5900000001</v>
      </c>
      <c r="D12" s="32"/>
      <c r="E12" s="32">
        <f t="shared" ref="E12" si="5">SUM(E13:E14)</f>
        <v>1335467.95</v>
      </c>
      <c r="F12" s="219">
        <f>E12/C12*100</f>
        <v>110.4429485463519</v>
      </c>
      <c r="G12" s="220" t="s">
        <v>228</v>
      </c>
    </row>
    <row r="13" spans="1:42" ht="18" customHeight="1" x14ac:dyDescent="0.3">
      <c r="A13" s="29">
        <v>6361</v>
      </c>
      <c r="B13" s="221" t="s">
        <v>73</v>
      </c>
      <c r="C13" s="222">
        <v>1209192.5900000001</v>
      </c>
      <c r="D13" s="32"/>
      <c r="E13" s="222">
        <v>1335467.95</v>
      </c>
      <c r="F13" s="219">
        <f t="shared" ref="F13" si="6">E13/C13*100</f>
        <v>110.4429485463519</v>
      </c>
      <c r="G13" s="220" t="s">
        <v>228</v>
      </c>
    </row>
    <row r="14" spans="1:42" ht="18" customHeight="1" x14ac:dyDescent="0.3">
      <c r="A14" s="29">
        <v>6362</v>
      </c>
      <c r="B14" s="221" t="s">
        <v>187</v>
      </c>
      <c r="C14" s="32"/>
      <c r="D14" s="32"/>
      <c r="E14" s="222"/>
      <c r="F14" s="219"/>
      <c r="G14" s="220"/>
    </row>
    <row r="15" spans="1:42" s="24" customFormat="1" ht="15" customHeight="1" x14ac:dyDescent="0.3">
      <c r="A15" s="223">
        <v>64</v>
      </c>
      <c r="B15" s="224" t="s">
        <v>12</v>
      </c>
      <c r="C15" s="225">
        <f>C16</f>
        <v>0</v>
      </c>
      <c r="D15" s="225">
        <v>0.7</v>
      </c>
      <c r="E15" s="225">
        <f t="shared" ref="E15:E16" si="7">E16</f>
        <v>0</v>
      </c>
      <c r="F15" s="410" t="s">
        <v>228</v>
      </c>
      <c r="G15" s="227">
        <f t="shared" si="4"/>
        <v>0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23"/>
      <c r="AL15" s="23"/>
      <c r="AM15" s="23"/>
      <c r="AN15" s="23"/>
      <c r="AO15" s="23"/>
      <c r="AP15" s="23"/>
    </row>
    <row r="16" spans="1:42" s="24" customFormat="1" ht="18" customHeight="1" x14ac:dyDescent="0.3">
      <c r="A16" s="228">
        <v>641</v>
      </c>
      <c r="B16" s="221" t="s">
        <v>13</v>
      </c>
      <c r="C16" s="229">
        <f>C17</f>
        <v>0</v>
      </c>
      <c r="D16" s="229"/>
      <c r="E16" s="229">
        <f t="shared" si="7"/>
        <v>0</v>
      </c>
      <c r="F16" s="252" t="s">
        <v>228</v>
      </c>
      <c r="G16" s="231" t="s">
        <v>228</v>
      </c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23"/>
      <c r="AL16" s="23"/>
      <c r="AM16" s="23"/>
      <c r="AN16" s="23"/>
      <c r="AO16" s="23"/>
      <c r="AP16" s="23"/>
    </row>
    <row r="17" spans="1:42" ht="18" customHeight="1" x14ac:dyDescent="0.3">
      <c r="A17" s="232">
        <v>6413</v>
      </c>
      <c r="B17" s="221" t="s">
        <v>77</v>
      </c>
      <c r="C17" s="32">
        <v>0</v>
      </c>
      <c r="D17" s="32"/>
      <c r="E17" s="233">
        <v>0</v>
      </c>
      <c r="F17" s="252" t="s">
        <v>228</v>
      </c>
      <c r="G17" s="231" t="s">
        <v>228</v>
      </c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3"/>
      <c r="AL17" s="23"/>
      <c r="AM17" s="23"/>
      <c r="AN17" s="23"/>
      <c r="AO17" s="23"/>
      <c r="AP17" s="23"/>
    </row>
    <row r="18" spans="1:42" ht="30" customHeight="1" x14ac:dyDescent="0.3">
      <c r="A18" s="223">
        <v>65</v>
      </c>
      <c r="B18" s="234" t="s">
        <v>78</v>
      </c>
      <c r="C18" s="225">
        <f>C19</f>
        <v>86315.89</v>
      </c>
      <c r="D18" s="225">
        <v>165130</v>
      </c>
      <c r="E18" s="225">
        <f>SUM(E20)</f>
        <v>107192.68</v>
      </c>
      <c r="F18" s="226">
        <f>E18/C18*100</f>
        <v>124.1864968315799</v>
      </c>
      <c r="G18" s="227">
        <f>E18/D18*100</f>
        <v>64.914116150911397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23"/>
      <c r="AL18" s="23"/>
      <c r="AM18" s="23"/>
      <c r="AN18" s="23"/>
      <c r="AO18" s="23"/>
      <c r="AP18" s="23"/>
    </row>
    <row r="19" spans="1:42" s="24" customFormat="1" ht="18" customHeight="1" x14ac:dyDescent="0.3">
      <c r="A19" s="228">
        <v>652</v>
      </c>
      <c r="B19" s="235" t="s">
        <v>15</v>
      </c>
      <c r="C19" s="229">
        <f>SUM(C20:C20)</f>
        <v>86315.89</v>
      </c>
      <c r="D19" s="229"/>
      <c r="E19" s="229">
        <f t="shared" ref="E19" si="8">SUM(E20:E20)</f>
        <v>107192.68</v>
      </c>
      <c r="F19" s="230">
        <f>E19/C19*100</f>
        <v>124.1864968315799</v>
      </c>
      <c r="G19" s="231" t="s">
        <v>228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3"/>
      <c r="AL19" s="23"/>
      <c r="AM19" s="23"/>
      <c r="AN19" s="23"/>
      <c r="AO19" s="23"/>
      <c r="AP19" s="23"/>
    </row>
    <row r="20" spans="1:42" ht="18" customHeight="1" x14ac:dyDescent="0.3">
      <c r="A20" s="232">
        <v>6526</v>
      </c>
      <c r="B20" s="236" t="s">
        <v>79</v>
      </c>
      <c r="C20" s="222">
        <v>86315.89</v>
      </c>
      <c r="D20" s="32"/>
      <c r="E20" s="222">
        <v>107192.68</v>
      </c>
      <c r="F20" s="230">
        <f>E20/C20*100</f>
        <v>124.1864968315799</v>
      </c>
      <c r="G20" s="231" t="s">
        <v>228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3"/>
      <c r="AL20" s="23"/>
      <c r="AM20" s="23"/>
      <c r="AN20" s="23"/>
      <c r="AO20" s="23"/>
      <c r="AP20" s="23"/>
    </row>
    <row r="21" spans="1:42" s="24" customFormat="1" ht="39.75" customHeight="1" x14ac:dyDescent="0.3">
      <c r="A21" s="223">
        <v>66</v>
      </c>
      <c r="B21" s="234" t="s">
        <v>80</v>
      </c>
      <c r="C21" s="225">
        <f>C22+C24</f>
        <v>689.8</v>
      </c>
      <c r="D21" s="225">
        <v>1030</v>
      </c>
      <c r="E21" s="225">
        <f t="shared" ref="E21" si="9">E22+E24</f>
        <v>371.6</v>
      </c>
      <c r="F21" s="226">
        <f t="shared" ref="F21:F27" si="10">E21/C21*100</f>
        <v>53.870687155697304</v>
      </c>
      <c r="G21" s="227">
        <f t="shared" si="4"/>
        <v>36.077669902912625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23"/>
      <c r="AL21" s="23"/>
      <c r="AM21" s="23"/>
      <c r="AN21" s="23"/>
      <c r="AO21" s="23"/>
      <c r="AP21" s="23"/>
    </row>
    <row r="22" spans="1:42" s="24" customFormat="1" ht="18" customHeight="1" x14ac:dyDescent="0.3">
      <c r="A22" s="228">
        <v>661</v>
      </c>
      <c r="B22" s="221" t="s">
        <v>14</v>
      </c>
      <c r="C22" s="229">
        <f>C23</f>
        <v>185.8</v>
      </c>
      <c r="D22" s="229"/>
      <c r="E22" s="229">
        <f t="shared" ref="E22" si="11">E23</f>
        <v>371.6</v>
      </c>
      <c r="F22" s="230">
        <f>E22/C22*100</f>
        <v>200</v>
      </c>
      <c r="G22" s="231" t="s">
        <v>228</v>
      </c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23"/>
      <c r="AL22" s="23"/>
      <c r="AM22" s="23"/>
      <c r="AN22" s="23"/>
      <c r="AO22" s="23"/>
      <c r="AP22" s="23"/>
    </row>
    <row r="23" spans="1:42" ht="18" customHeight="1" x14ac:dyDescent="0.3">
      <c r="A23" s="232">
        <v>6615</v>
      </c>
      <c r="B23" s="238" t="s">
        <v>74</v>
      </c>
      <c r="C23" s="233">
        <v>185.8</v>
      </c>
      <c r="D23" s="32"/>
      <c r="E23" s="233">
        <v>371.6</v>
      </c>
      <c r="F23" s="230">
        <f t="shared" ref="F23" si="12">E23/C23*100</f>
        <v>200</v>
      </c>
      <c r="G23" s="237" t="s">
        <v>228</v>
      </c>
      <c r="AK23" s="23"/>
      <c r="AL23" s="23"/>
      <c r="AM23" s="23"/>
      <c r="AN23" s="23"/>
      <c r="AO23" s="23"/>
      <c r="AP23" s="23"/>
    </row>
    <row r="24" spans="1:42" ht="27" customHeight="1" x14ac:dyDescent="0.3">
      <c r="A24" s="232">
        <v>663</v>
      </c>
      <c r="B24" s="238" t="s">
        <v>227</v>
      </c>
      <c r="C24" s="32">
        <f>SUM(C25:C26)</f>
        <v>504</v>
      </c>
      <c r="D24" s="32"/>
      <c r="E24" s="32">
        <f t="shared" ref="E24" si="13">SUM(E25:E26)</f>
        <v>0</v>
      </c>
      <c r="F24" s="230" t="s">
        <v>228</v>
      </c>
      <c r="G24" s="237" t="s">
        <v>228</v>
      </c>
      <c r="AK24" s="23"/>
      <c r="AL24" s="23"/>
      <c r="AM24" s="23"/>
      <c r="AN24" s="23"/>
      <c r="AO24" s="23"/>
      <c r="AP24" s="23"/>
    </row>
    <row r="25" spans="1:42" ht="18" customHeight="1" x14ac:dyDescent="0.3">
      <c r="A25" s="232">
        <v>6631</v>
      </c>
      <c r="B25" s="238" t="s">
        <v>81</v>
      </c>
      <c r="C25" s="233">
        <v>504</v>
      </c>
      <c r="D25" s="32"/>
      <c r="E25" s="233">
        <v>0</v>
      </c>
      <c r="F25" s="230" t="s">
        <v>228</v>
      </c>
      <c r="G25" s="237" t="s">
        <v>228</v>
      </c>
      <c r="AK25" s="23"/>
      <c r="AL25" s="23"/>
      <c r="AM25" s="23"/>
      <c r="AN25" s="23"/>
      <c r="AO25" s="23"/>
      <c r="AP25" s="23"/>
    </row>
    <row r="26" spans="1:42" ht="18" customHeight="1" x14ac:dyDescent="0.3">
      <c r="A26" s="232">
        <v>6632</v>
      </c>
      <c r="B26" s="238" t="s">
        <v>82</v>
      </c>
      <c r="C26" s="32">
        <v>0</v>
      </c>
      <c r="D26" s="32"/>
      <c r="E26" s="233">
        <v>0</v>
      </c>
      <c r="F26" s="230" t="s">
        <v>228</v>
      </c>
      <c r="G26" s="237" t="s">
        <v>228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23"/>
      <c r="AL26" s="23"/>
      <c r="AM26" s="23"/>
      <c r="AN26" s="23"/>
      <c r="AO26" s="23"/>
      <c r="AP26" s="23"/>
    </row>
    <row r="27" spans="1:42" s="24" customFormat="1" ht="30" customHeight="1" x14ac:dyDescent="0.3">
      <c r="A27" s="223">
        <v>67</v>
      </c>
      <c r="B27" s="239" t="s">
        <v>0</v>
      </c>
      <c r="C27" s="240">
        <f>SUM(C29:C29)</f>
        <v>63288.08</v>
      </c>
      <c r="D27" s="240">
        <v>122741.65</v>
      </c>
      <c r="E27" s="240">
        <f t="shared" ref="E27" si="14">SUM(E29:E29)</f>
        <v>63451.69</v>
      </c>
      <c r="F27" s="226">
        <f t="shared" si="10"/>
        <v>100.25851629564366</v>
      </c>
      <c r="G27" s="227">
        <f t="shared" si="4"/>
        <v>51.695321025910935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23"/>
      <c r="AL27" s="23"/>
      <c r="AM27" s="23"/>
      <c r="AN27" s="23"/>
      <c r="AO27" s="23"/>
      <c r="AP27" s="23"/>
    </row>
    <row r="28" spans="1:42" s="24" customFormat="1" ht="18" customHeight="1" x14ac:dyDescent="0.3">
      <c r="A28" s="228">
        <v>671</v>
      </c>
      <c r="B28" s="241" t="s">
        <v>11</v>
      </c>
      <c r="C28" s="230">
        <f>C29</f>
        <v>63288.08</v>
      </c>
      <c r="D28" s="230"/>
      <c r="E28" s="230">
        <f t="shared" ref="E28" si="15">E29</f>
        <v>63451.69</v>
      </c>
      <c r="F28" s="230">
        <f>E28/C28*100</f>
        <v>100.25851629564366</v>
      </c>
      <c r="G28" s="237" t="s">
        <v>228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23"/>
      <c r="AL28" s="23"/>
      <c r="AM28" s="23"/>
      <c r="AN28" s="23"/>
      <c r="AO28" s="23"/>
      <c r="AP28" s="23"/>
    </row>
    <row r="29" spans="1:42" ht="18" customHeight="1" x14ac:dyDescent="0.3">
      <c r="A29" s="242">
        <v>6711</v>
      </c>
      <c r="B29" s="243" t="s">
        <v>72</v>
      </c>
      <c r="C29" s="245">
        <v>63288.08</v>
      </c>
      <c r="D29" s="244"/>
      <c r="E29" s="245">
        <v>63451.69</v>
      </c>
      <c r="F29" s="253">
        <f>E29/C29*100</f>
        <v>100.25851629564366</v>
      </c>
      <c r="G29" s="246" t="s">
        <v>228</v>
      </c>
      <c r="H29" s="28"/>
      <c r="I29" s="28"/>
      <c r="J29" s="28"/>
      <c r="K29" s="28"/>
      <c r="L29" s="28"/>
      <c r="M29" s="28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23"/>
      <c r="AL29" s="23"/>
      <c r="AM29" s="23"/>
      <c r="AN29" s="23"/>
      <c r="AO29" s="23"/>
      <c r="AP29" s="23"/>
    </row>
    <row r="30" spans="1:42" x14ac:dyDescent="0.3">
      <c r="A30" s="29"/>
      <c r="B30" s="30"/>
      <c r="C30" s="31"/>
      <c r="D30" s="32"/>
      <c r="E30" s="32"/>
      <c r="F30" s="146"/>
      <c r="G30" s="147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23"/>
      <c r="AL30" s="23"/>
      <c r="AM30" s="23"/>
      <c r="AN30" s="23"/>
      <c r="AO30" s="23"/>
      <c r="AP30" s="23"/>
    </row>
    <row r="31" spans="1:42" ht="14.5" customHeight="1" x14ac:dyDescent="0.3"/>
    <row r="32" spans="1:42" s="35" customFormat="1" ht="28.9" customHeight="1" x14ac:dyDescent="0.3">
      <c r="A32" s="451" t="s">
        <v>17</v>
      </c>
      <c r="B32" s="451"/>
      <c r="C32" s="451"/>
      <c r="D32" s="451"/>
      <c r="E32" s="451"/>
      <c r="F32" s="451"/>
      <c r="G32" s="451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</row>
    <row r="33" spans="1:36" s="35" customFormat="1" ht="15" customHeight="1" x14ac:dyDescent="0.3">
      <c r="A33" s="446" t="s">
        <v>10</v>
      </c>
      <c r="B33" s="447"/>
      <c r="C33" s="442" t="s">
        <v>288</v>
      </c>
      <c r="D33" s="444" t="s">
        <v>293</v>
      </c>
      <c r="E33" s="444" t="s">
        <v>289</v>
      </c>
      <c r="F33" s="444" t="s">
        <v>48</v>
      </c>
      <c r="G33" s="444" t="s">
        <v>48</v>
      </c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</row>
    <row r="34" spans="1:36" s="35" customFormat="1" ht="44.25" customHeight="1" x14ac:dyDescent="0.3">
      <c r="A34" s="448"/>
      <c r="B34" s="449"/>
      <c r="C34" s="443"/>
      <c r="D34" s="445"/>
      <c r="E34" s="445"/>
      <c r="F34" s="445"/>
      <c r="G34" s="445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</row>
    <row r="35" spans="1:36" s="35" customFormat="1" ht="15" customHeight="1" x14ac:dyDescent="0.3">
      <c r="A35" s="450">
        <v>1</v>
      </c>
      <c r="B35" s="450"/>
      <c r="C35" s="17">
        <v>2</v>
      </c>
      <c r="D35" s="18">
        <v>3</v>
      </c>
      <c r="E35" s="18">
        <v>4</v>
      </c>
      <c r="F35" s="18" t="s">
        <v>71</v>
      </c>
      <c r="G35" s="18" t="s">
        <v>70</v>
      </c>
      <c r="H35" s="19"/>
      <c r="I35" s="36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</row>
    <row r="36" spans="1:36" s="35" customFormat="1" ht="15" customHeight="1" x14ac:dyDescent="0.3">
      <c r="A36" s="37">
        <v>3</v>
      </c>
      <c r="B36" s="38" t="s">
        <v>7</v>
      </c>
      <c r="C36" s="39">
        <f>SUM(C37,C46,C78,C83,C87)</f>
        <v>1382082.06</v>
      </c>
      <c r="D36" s="39">
        <f>SUM(D37,D46,D78,D83,D87)</f>
        <v>3116828.6500000004</v>
      </c>
      <c r="E36" s="39">
        <f>SUM(E37,E46,E78,E83,E87)</f>
        <v>1710739.13</v>
      </c>
      <c r="F36" s="204">
        <f t="shared" ref="F36:F93" si="16">E36/C36*100</f>
        <v>123.77985211674043</v>
      </c>
      <c r="G36" s="205">
        <f t="shared" ref="G36:G93" si="17">E36/D36*100</f>
        <v>54.887172896078184</v>
      </c>
      <c r="H36" s="19"/>
      <c r="I36" s="36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</row>
    <row r="37" spans="1:36" s="41" customFormat="1" ht="15" customHeight="1" x14ac:dyDescent="0.3">
      <c r="A37" s="80">
        <v>31</v>
      </c>
      <c r="B37" s="73" t="s">
        <v>1</v>
      </c>
      <c r="C37" s="74">
        <f>SUM(C38,C41,C43)</f>
        <v>1180946.82</v>
      </c>
      <c r="D37" s="74">
        <v>2796284.33</v>
      </c>
      <c r="E37" s="74">
        <f t="shared" ref="E37" si="18">SUM(E38,E41,E43)</f>
        <v>1524807.67</v>
      </c>
      <c r="F37" s="74">
        <f t="shared" si="16"/>
        <v>129.11738650517725</v>
      </c>
      <c r="G37" s="206">
        <f t="shared" si="17"/>
        <v>54.529779165911933</v>
      </c>
      <c r="H37" s="13"/>
      <c r="I37" s="40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</row>
    <row r="38" spans="1:36" s="41" customFormat="1" ht="15" customHeight="1" x14ac:dyDescent="0.3">
      <c r="A38" s="42">
        <v>311</v>
      </c>
      <c r="B38" s="43" t="s">
        <v>20</v>
      </c>
      <c r="C38" s="44">
        <f>SUM(C39:C40)</f>
        <v>977326.78</v>
      </c>
      <c r="D38" s="44"/>
      <c r="E38" s="44">
        <f t="shared" ref="E38" si="19">SUM(E39:E40)</f>
        <v>1271605.74</v>
      </c>
      <c r="F38" s="44">
        <f t="shared" ref="F38:F44" si="20">E38/C38*100</f>
        <v>130.11060026412045</v>
      </c>
      <c r="G38" s="207" t="s">
        <v>228</v>
      </c>
      <c r="H38" s="45"/>
      <c r="I38" s="40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</row>
    <row r="39" spans="1:36" s="41" customFormat="1" ht="15" customHeight="1" x14ac:dyDescent="0.3">
      <c r="A39" s="46">
        <v>3111</v>
      </c>
      <c r="B39" s="20" t="s">
        <v>38</v>
      </c>
      <c r="C39" s="22">
        <v>909718.14</v>
      </c>
      <c r="D39" s="26"/>
      <c r="E39" s="22">
        <v>1181563</v>
      </c>
      <c r="F39" s="26">
        <f t="shared" si="20"/>
        <v>129.88231717573532</v>
      </c>
      <c r="G39" s="208" t="s">
        <v>228</v>
      </c>
      <c r="H39" s="45"/>
      <c r="I39" s="40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</row>
    <row r="40" spans="1:36" s="35" customFormat="1" ht="15" customHeight="1" x14ac:dyDescent="0.3">
      <c r="A40" s="46">
        <v>3113</v>
      </c>
      <c r="B40" s="20" t="s">
        <v>83</v>
      </c>
      <c r="C40" s="22">
        <v>67608.639999999999</v>
      </c>
      <c r="D40" s="26"/>
      <c r="E40" s="22">
        <v>90042.74</v>
      </c>
      <c r="F40" s="26">
        <f t="shared" si="20"/>
        <v>133.18229741050848</v>
      </c>
      <c r="G40" s="208" t="s">
        <v>228</v>
      </c>
      <c r="H40" s="47"/>
      <c r="I40" s="36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</row>
    <row r="41" spans="1:36" s="41" customFormat="1" x14ac:dyDescent="0.3">
      <c r="A41" s="42">
        <v>312</v>
      </c>
      <c r="B41" s="43" t="s">
        <v>25</v>
      </c>
      <c r="C41" s="44">
        <f>SUM(C42)</f>
        <v>42357.42</v>
      </c>
      <c r="D41" s="44"/>
      <c r="E41" s="44">
        <f t="shared" ref="E41" si="21">SUM(E42)</f>
        <v>43381.69</v>
      </c>
      <c r="F41" s="44">
        <f t="shared" si="20"/>
        <v>102.41815955740459</v>
      </c>
      <c r="G41" s="207" t="s">
        <v>228</v>
      </c>
      <c r="H41" s="47"/>
      <c r="I41" s="36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</row>
    <row r="42" spans="1:36" s="35" customFormat="1" ht="15" customHeight="1" x14ac:dyDescent="0.3">
      <c r="A42" s="46" t="s">
        <v>49</v>
      </c>
      <c r="B42" s="48" t="s">
        <v>25</v>
      </c>
      <c r="C42" s="22">
        <v>42357.42</v>
      </c>
      <c r="D42" s="26"/>
      <c r="E42" s="22">
        <v>43381.69</v>
      </c>
      <c r="F42" s="26">
        <f t="shared" si="20"/>
        <v>102.41815955740459</v>
      </c>
      <c r="G42" s="208" t="s">
        <v>228</v>
      </c>
      <c r="H42" s="47"/>
      <c r="I42" s="36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</row>
    <row r="43" spans="1:36" s="41" customFormat="1" x14ac:dyDescent="0.3">
      <c r="A43" s="42">
        <v>313</v>
      </c>
      <c r="B43" s="43" t="s">
        <v>21</v>
      </c>
      <c r="C43" s="44">
        <f>SUM(C44:C45)</f>
        <v>161262.62</v>
      </c>
      <c r="D43" s="44"/>
      <c r="E43" s="44">
        <f>SUM(E44:E45)</f>
        <v>209820.24</v>
      </c>
      <c r="F43" s="44">
        <f t="shared" si="20"/>
        <v>130.11089612707519</v>
      </c>
      <c r="G43" s="207" t="s">
        <v>228</v>
      </c>
      <c r="H43" s="45"/>
      <c r="I43" s="40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</row>
    <row r="44" spans="1:36" s="35" customFormat="1" ht="15" customHeight="1" x14ac:dyDescent="0.3">
      <c r="A44" s="46">
        <v>3132</v>
      </c>
      <c r="B44" s="48" t="s">
        <v>39</v>
      </c>
      <c r="C44" s="22">
        <v>161253.71</v>
      </c>
      <c r="D44" s="26"/>
      <c r="E44" s="22">
        <v>209807.63</v>
      </c>
      <c r="F44" s="26">
        <f t="shared" si="20"/>
        <v>130.11026537001845</v>
      </c>
      <c r="G44" s="208" t="s">
        <v>228</v>
      </c>
      <c r="H44" s="45"/>
      <c r="I44" s="40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</row>
    <row r="45" spans="1:36" s="35" customFormat="1" ht="15" customHeight="1" x14ac:dyDescent="0.3">
      <c r="A45" s="46">
        <v>3133</v>
      </c>
      <c r="B45" s="48" t="s">
        <v>84</v>
      </c>
      <c r="C45" s="50">
        <v>8.91</v>
      </c>
      <c r="D45" s="49"/>
      <c r="E45" s="50">
        <v>12.61</v>
      </c>
      <c r="F45" s="26" t="s">
        <v>228</v>
      </c>
      <c r="G45" s="208" t="s">
        <v>228</v>
      </c>
      <c r="H45" s="45"/>
      <c r="I45" s="40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</row>
    <row r="46" spans="1:36" s="41" customFormat="1" x14ac:dyDescent="0.3">
      <c r="A46" s="77">
        <v>32</v>
      </c>
      <c r="B46" s="75" t="s">
        <v>2</v>
      </c>
      <c r="C46" s="76">
        <f>SUM(C47,C52,C59,C69,C71)</f>
        <v>199513.32</v>
      </c>
      <c r="D46" s="76">
        <v>315376.59999999998</v>
      </c>
      <c r="E46" s="76">
        <f>SUM(E47,E52,E59,E69,E71)</f>
        <v>183595.16999999998</v>
      </c>
      <c r="F46" s="76">
        <f t="shared" si="16"/>
        <v>92.021510142781437</v>
      </c>
      <c r="G46" s="128">
        <f t="shared" si="17"/>
        <v>58.214582185235052</v>
      </c>
      <c r="H46" s="47"/>
      <c r="I46" s="36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</row>
    <row r="47" spans="1:36" s="41" customFormat="1" x14ac:dyDescent="0.3">
      <c r="A47" s="42">
        <v>321</v>
      </c>
      <c r="B47" s="43" t="s">
        <v>26</v>
      </c>
      <c r="C47" s="44">
        <f>SUM(C48:C51)</f>
        <v>69160.33</v>
      </c>
      <c r="D47" s="44"/>
      <c r="E47" s="44">
        <f t="shared" ref="E47" si="22">SUM(E48:E51)</f>
        <v>70747.159999999989</v>
      </c>
      <c r="F47" s="44">
        <f>E47/C47*100</f>
        <v>102.29442225044328</v>
      </c>
      <c r="G47" s="207" t="s">
        <v>228</v>
      </c>
      <c r="H47" s="47"/>
      <c r="I47" s="36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</row>
    <row r="48" spans="1:36" s="35" customFormat="1" ht="15" customHeight="1" x14ac:dyDescent="0.3">
      <c r="A48" s="46" t="s">
        <v>40</v>
      </c>
      <c r="B48" s="48" t="s">
        <v>41</v>
      </c>
      <c r="C48" s="22">
        <v>29265.01</v>
      </c>
      <c r="D48" s="26"/>
      <c r="E48" s="22">
        <v>26953.88</v>
      </c>
      <c r="F48" s="26">
        <f>E48/C48*100</f>
        <v>92.10275342465286</v>
      </c>
      <c r="G48" s="208" t="s">
        <v>228</v>
      </c>
      <c r="H48" s="47"/>
      <c r="I48" s="36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</row>
    <row r="49" spans="1:36" s="35" customFormat="1" ht="15" customHeight="1" x14ac:dyDescent="0.3">
      <c r="A49" s="46" t="s">
        <v>42</v>
      </c>
      <c r="B49" s="48" t="s">
        <v>30</v>
      </c>
      <c r="C49" s="22">
        <v>33408.99</v>
      </c>
      <c r="D49" s="26"/>
      <c r="E49" s="22">
        <v>36927.629999999997</v>
      </c>
      <c r="F49" s="26">
        <f t="shared" ref="F49:F51" si="23">E49/C49*100</f>
        <v>110.53201548445493</v>
      </c>
      <c r="G49" s="208" t="s">
        <v>228</v>
      </c>
      <c r="H49" s="45"/>
      <c r="I49" s="40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</row>
    <row r="50" spans="1:36" s="35" customFormat="1" ht="15" customHeight="1" x14ac:dyDescent="0.3">
      <c r="A50" s="46">
        <v>3213</v>
      </c>
      <c r="B50" s="48" t="s">
        <v>31</v>
      </c>
      <c r="C50" s="22">
        <v>1999.38</v>
      </c>
      <c r="D50" s="26"/>
      <c r="E50" s="22">
        <v>2369.5</v>
      </c>
      <c r="F50" s="26">
        <f t="shared" si="23"/>
        <v>118.51173863897809</v>
      </c>
      <c r="G50" s="208" t="s">
        <v>228</v>
      </c>
      <c r="H50" s="13"/>
      <c r="I50" s="40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</row>
    <row r="51" spans="1:36" s="35" customFormat="1" ht="15" customHeight="1" x14ac:dyDescent="0.3">
      <c r="A51" s="46">
        <v>3214</v>
      </c>
      <c r="B51" s="48" t="s">
        <v>85</v>
      </c>
      <c r="C51" s="22">
        <v>4486.95</v>
      </c>
      <c r="D51" s="26"/>
      <c r="E51" s="22">
        <v>4496.1499999999996</v>
      </c>
      <c r="F51" s="26">
        <f t="shared" si="23"/>
        <v>100.20503905771182</v>
      </c>
      <c r="G51" s="208" t="s">
        <v>228</v>
      </c>
      <c r="H51" s="13"/>
      <c r="I51" s="40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</row>
    <row r="52" spans="1:36" s="41" customFormat="1" x14ac:dyDescent="0.3">
      <c r="A52" s="42">
        <v>322</v>
      </c>
      <c r="B52" s="43" t="s">
        <v>27</v>
      </c>
      <c r="C52" s="44">
        <f>SUM(C53:C58)</f>
        <v>22825.52</v>
      </c>
      <c r="D52" s="44"/>
      <c r="E52" s="44">
        <f t="shared" ref="E52" si="24">SUM(E53:E58)</f>
        <v>30308.809999999998</v>
      </c>
      <c r="F52" s="44">
        <f>E52/C52*100</f>
        <v>132.78475145363609</v>
      </c>
      <c r="G52" s="207" t="s">
        <v>228</v>
      </c>
      <c r="H52" s="19"/>
      <c r="I52" s="36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</row>
    <row r="53" spans="1:36" s="35" customFormat="1" ht="15" customHeight="1" x14ac:dyDescent="0.3">
      <c r="A53" s="46" t="s">
        <v>43</v>
      </c>
      <c r="B53" s="48" t="s">
        <v>33</v>
      </c>
      <c r="C53" s="22">
        <v>6801.29</v>
      </c>
      <c r="D53" s="27"/>
      <c r="E53" s="22">
        <v>8654.9599999999991</v>
      </c>
      <c r="F53" s="26">
        <f>E53/C53*100</f>
        <v>127.25468256757173</v>
      </c>
      <c r="G53" s="208" t="s">
        <v>228</v>
      </c>
      <c r="H53" s="19"/>
      <c r="I53" s="47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</row>
    <row r="54" spans="1:36" s="35" customFormat="1" ht="15" customHeight="1" x14ac:dyDescent="0.3">
      <c r="A54" s="46">
        <v>3222</v>
      </c>
      <c r="B54" s="48" t="s">
        <v>34</v>
      </c>
      <c r="C54" s="22">
        <v>1912.93</v>
      </c>
      <c r="D54" s="26"/>
      <c r="E54" s="22">
        <v>1079.57</v>
      </c>
      <c r="F54" s="26">
        <f t="shared" ref="F54:F58" si="25">E54/C54*100</f>
        <v>56.43541582807525</v>
      </c>
      <c r="G54" s="208" t="s">
        <v>228</v>
      </c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</row>
    <row r="55" spans="1:36" s="35" customFormat="1" ht="15" customHeight="1" x14ac:dyDescent="0.3">
      <c r="A55" s="46" t="s">
        <v>44</v>
      </c>
      <c r="B55" s="48" t="s">
        <v>45</v>
      </c>
      <c r="C55" s="22">
        <v>7839.9</v>
      </c>
      <c r="D55" s="26"/>
      <c r="E55" s="22">
        <v>11855.52</v>
      </c>
      <c r="F55" s="26">
        <f t="shared" si="25"/>
        <v>151.22029617724718</v>
      </c>
      <c r="G55" s="208" t="s">
        <v>228</v>
      </c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</row>
    <row r="56" spans="1:36" s="35" customFormat="1" ht="15" customHeight="1" x14ac:dyDescent="0.3">
      <c r="A56" s="46" t="s">
        <v>46</v>
      </c>
      <c r="B56" s="48" t="s">
        <v>47</v>
      </c>
      <c r="C56" s="22">
        <v>4670.0600000000004</v>
      </c>
      <c r="D56" s="26"/>
      <c r="E56" s="22">
        <v>5555.83</v>
      </c>
      <c r="F56" s="26">
        <f t="shared" si="25"/>
        <v>118.96699400007707</v>
      </c>
      <c r="G56" s="208" t="s">
        <v>228</v>
      </c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</row>
    <row r="57" spans="1:36" s="35" customFormat="1" ht="15" customHeight="1" x14ac:dyDescent="0.3">
      <c r="A57" s="46">
        <v>3225</v>
      </c>
      <c r="B57" s="48" t="s">
        <v>32</v>
      </c>
      <c r="C57" s="22">
        <v>1490.85</v>
      </c>
      <c r="D57" s="26"/>
      <c r="E57" s="22">
        <v>3061.75</v>
      </c>
      <c r="F57" s="26">
        <f t="shared" si="25"/>
        <v>205.36942012945639</v>
      </c>
      <c r="G57" s="208" t="s">
        <v>228</v>
      </c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</row>
    <row r="58" spans="1:36" s="35" customFormat="1" ht="15" customHeight="1" x14ac:dyDescent="0.3">
      <c r="A58" s="46">
        <v>3227</v>
      </c>
      <c r="B58" s="48" t="s">
        <v>86</v>
      </c>
      <c r="C58" s="22">
        <v>110.49</v>
      </c>
      <c r="D58" s="26"/>
      <c r="E58" s="22">
        <v>101.18</v>
      </c>
      <c r="F58" s="26">
        <f t="shared" si="25"/>
        <v>91.573898090324917</v>
      </c>
      <c r="G58" s="208" t="s">
        <v>228</v>
      </c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</row>
    <row r="59" spans="1:36" s="41" customFormat="1" x14ac:dyDescent="0.3">
      <c r="A59" s="42">
        <v>323</v>
      </c>
      <c r="B59" s="43" t="s">
        <v>18</v>
      </c>
      <c r="C59" s="44">
        <f>SUM(C60:C68)</f>
        <v>82972.51999999999</v>
      </c>
      <c r="D59" s="44"/>
      <c r="E59" s="44">
        <f t="shared" ref="E59" si="26">SUM(E60:E68)</f>
        <v>68751.520000000004</v>
      </c>
      <c r="F59" s="44">
        <f>E59/C59*100</f>
        <v>82.860590470194239</v>
      </c>
      <c r="G59" s="207" t="s">
        <v>228</v>
      </c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</row>
    <row r="60" spans="1:36" s="35" customFormat="1" x14ac:dyDescent="0.3">
      <c r="A60" s="46" t="s">
        <v>50</v>
      </c>
      <c r="B60" s="48" t="s">
        <v>51</v>
      </c>
      <c r="C60" s="22">
        <v>5601.88</v>
      </c>
      <c r="D60" s="26"/>
      <c r="E60" s="22">
        <v>7003.25</v>
      </c>
      <c r="F60" s="26">
        <f>E60/C60*100</f>
        <v>125.01606603497397</v>
      </c>
      <c r="G60" s="208" t="s">
        <v>228</v>
      </c>
      <c r="H60" s="47"/>
      <c r="I60" s="47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</row>
    <row r="61" spans="1:36" s="35" customFormat="1" x14ac:dyDescent="0.3">
      <c r="A61" s="46" t="s">
        <v>52</v>
      </c>
      <c r="B61" s="48" t="s">
        <v>53</v>
      </c>
      <c r="C61" s="22">
        <v>6710.7</v>
      </c>
      <c r="D61" s="26"/>
      <c r="E61" s="22">
        <v>11170.2</v>
      </c>
      <c r="F61" s="26">
        <f t="shared" ref="F61:F68" si="27">E61/C61*100</f>
        <v>166.45357414278689</v>
      </c>
      <c r="G61" s="208" t="s">
        <v>228</v>
      </c>
      <c r="H61" s="45"/>
      <c r="I61" s="45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</row>
    <row r="62" spans="1:36" s="35" customFormat="1" x14ac:dyDescent="0.3">
      <c r="A62" s="46">
        <v>3233</v>
      </c>
      <c r="B62" s="48" t="s">
        <v>87</v>
      </c>
      <c r="C62" s="22"/>
      <c r="D62" s="26"/>
      <c r="E62" s="22">
        <v>760</v>
      </c>
      <c r="F62" s="208"/>
      <c r="G62" s="208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</row>
    <row r="63" spans="1:36" s="35" customFormat="1" x14ac:dyDescent="0.3">
      <c r="A63" s="46" t="s">
        <v>54</v>
      </c>
      <c r="B63" s="48" t="s">
        <v>55</v>
      </c>
      <c r="C63" s="22">
        <v>4048.44</v>
      </c>
      <c r="D63" s="26"/>
      <c r="E63" s="22">
        <v>4813.07</v>
      </c>
      <c r="F63" s="26">
        <f t="shared" si="27"/>
        <v>118.88702808983211</v>
      </c>
      <c r="G63" s="208" t="s">
        <v>228</v>
      </c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</row>
    <row r="64" spans="1:36" s="35" customFormat="1" x14ac:dyDescent="0.3">
      <c r="A64" s="46">
        <v>3235</v>
      </c>
      <c r="B64" s="48" t="s">
        <v>88</v>
      </c>
      <c r="C64" s="22">
        <v>20348.599999999999</v>
      </c>
      <c r="D64" s="26"/>
      <c r="E64" s="22">
        <v>15609.24</v>
      </c>
      <c r="F64" s="26">
        <f t="shared" si="27"/>
        <v>76.709159352486168</v>
      </c>
      <c r="G64" s="208" t="s">
        <v>228</v>
      </c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</row>
    <row r="65" spans="1:36" s="35" customFormat="1" x14ac:dyDescent="0.3">
      <c r="A65" s="46">
        <v>3236</v>
      </c>
      <c r="B65" s="48" t="s">
        <v>35</v>
      </c>
      <c r="C65" s="22">
        <v>0</v>
      </c>
      <c r="D65" s="26"/>
      <c r="E65" s="22">
        <v>0</v>
      </c>
      <c r="F65" s="208" t="s">
        <v>228</v>
      </c>
      <c r="G65" s="208" t="s">
        <v>228</v>
      </c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</row>
    <row r="66" spans="1:36" s="35" customFormat="1" x14ac:dyDescent="0.3">
      <c r="A66" s="46">
        <v>3237</v>
      </c>
      <c r="B66" s="48" t="s">
        <v>36</v>
      </c>
      <c r="C66" s="22">
        <v>35365.910000000003</v>
      </c>
      <c r="D66" s="26"/>
      <c r="E66" s="22">
        <v>16783.25</v>
      </c>
      <c r="F66" s="26">
        <f t="shared" si="27"/>
        <v>47.456010604562408</v>
      </c>
      <c r="G66" s="208" t="s">
        <v>228</v>
      </c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</row>
    <row r="67" spans="1:36" s="35" customFormat="1" x14ac:dyDescent="0.3">
      <c r="A67" s="46" t="s">
        <v>56</v>
      </c>
      <c r="B67" s="48" t="s">
        <v>57</v>
      </c>
      <c r="C67" s="22">
        <v>2648.42</v>
      </c>
      <c r="D67" s="26"/>
      <c r="E67" s="22">
        <v>3807.72</v>
      </c>
      <c r="F67" s="26">
        <f t="shared" si="27"/>
        <v>143.77326859032931</v>
      </c>
      <c r="G67" s="208" t="s">
        <v>228</v>
      </c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</row>
    <row r="68" spans="1:36" s="35" customFormat="1" x14ac:dyDescent="0.3">
      <c r="A68" s="46" t="s">
        <v>58</v>
      </c>
      <c r="B68" s="48" t="s">
        <v>37</v>
      </c>
      <c r="C68" s="22">
        <v>8248.57</v>
      </c>
      <c r="D68" s="26"/>
      <c r="E68" s="22">
        <v>8804.7900000000009</v>
      </c>
      <c r="F68" s="26">
        <f t="shared" si="27"/>
        <v>106.7432294324956</v>
      </c>
      <c r="G68" s="208" t="s">
        <v>228</v>
      </c>
      <c r="H68" s="13"/>
      <c r="I68" s="40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</row>
    <row r="69" spans="1:36" s="41" customFormat="1" x14ac:dyDescent="0.3">
      <c r="A69" s="42">
        <v>324</v>
      </c>
      <c r="B69" s="43" t="s">
        <v>65</v>
      </c>
      <c r="C69" s="44">
        <f>SUM(C70)</f>
        <v>12277.89</v>
      </c>
      <c r="D69" s="44"/>
      <c r="E69" s="44">
        <f t="shared" ref="E69" si="28">SUM(E70)</f>
        <v>5320.59</v>
      </c>
      <c r="F69" s="44">
        <f>E69/C69*100</f>
        <v>43.334726080784243</v>
      </c>
      <c r="G69" s="207" t="s">
        <v>228</v>
      </c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</row>
    <row r="70" spans="1:36" s="35" customFormat="1" x14ac:dyDescent="0.3">
      <c r="A70" s="46">
        <v>3241</v>
      </c>
      <c r="B70" s="48" t="s">
        <v>65</v>
      </c>
      <c r="C70" s="22">
        <v>12277.89</v>
      </c>
      <c r="D70" s="26"/>
      <c r="E70" s="22">
        <v>5320.59</v>
      </c>
      <c r="F70" s="26">
        <f>E70/C70*100</f>
        <v>43.334726080784243</v>
      </c>
      <c r="G70" s="208" t="s">
        <v>228</v>
      </c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</row>
    <row r="71" spans="1:36" s="41" customFormat="1" x14ac:dyDescent="0.3">
      <c r="A71" s="42">
        <v>329</v>
      </c>
      <c r="B71" s="43" t="s">
        <v>28</v>
      </c>
      <c r="C71" s="44">
        <f>SUM(C72:C77)</f>
        <v>12277.06</v>
      </c>
      <c r="D71" s="44"/>
      <c r="E71" s="44">
        <f t="shared" ref="E71" si="29">SUM(E72:E77)</f>
        <v>8467.09</v>
      </c>
      <c r="F71" s="44">
        <f>E71/C71*100</f>
        <v>68.966755884552171</v>
      </c>
      <c r="G71" s="209" t="s">
        <v>228</v>
      </c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</row>
    <row r="72" spans="1:36" s="35" customFormat="1" x14ac:dyDescent="0.3">
      <c r="A72" s="46">
        <v>3292</v>
      </c>
      <c r="B72" s="48" t="s">
        <v>89</v>
      </c>
      <c r="C72" s="22">
        <v>660.33</v>
      </c>
      <c r="D72" s="26"/>
      <c r="E72" s="22">
        <v>660.33</v>
      </c>
      <c r="F72" s="26">
        <f>E72/C72*100</f>
        <v>100</v>
      </c>
      <c r="G72" s="208" t="s">
        <v>228</v>
      </c>
      <c r="H72" s="19"/>
      <c r="I72" s="19"/>
      <c r="J72" s="47"/>
      <c r="K72" s="19"/>
      <c r="L72" s="19"/>
      <c r="M72" s="47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</row>
    <row r="73" spans="1:36" s="35" customFormat="1" ht="14.5" customHeight="1" x14ac:dyDescent="0.3">
      <c r="A73" s="46" t="s">
        <v>59</v>
      </c>
      <c r="B73" s="48" t="s">
        <v>60</v>
      </c>
      <c r="C73" s="22">
        <v>3991.42</v>
      </c>
      <c r="D73" s="26"/>
      <c r="E73" s="22">
        <v>2028.09</v>
      </c>
      <c r="F73" s="26">
        <f t="shared" ref="F73:F77" si="30">E73/C73*100</f>
        <v>50.811240110036024</v>
      </c>
      <c r="G73" s="208" t="s">
        <v>228</v>
      </c>
      <c r="H73" s="13"/>
      <c r="I73" s="13"/>
      <c r="J73" s="45"/>
      <c r="K73" s="13"/>
      <c r="L73" s="13"/>
      <c r="M73" s="45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</row>
    <row r="74" spans="1:36" s="35" customFormat="1" x14ac:dyDescent="0.3">
      <c r="A74" s="46">
        <v>3294</v>
      </c>
      <c r="B74" s="48" t="s">
        <v>90</v>
      </c>
      <c r="C74" s="22">
        <v>905</v>
      </c>
      <c r="D74" s="26"/>
      <c r="E74" s="22">
        <v>910</v>
      </c>
      <c r="F74" s="26">
        <f t="shared" si="30"/>
        <v>100.55248618784532</v>
      </c>
      <c r="G74" s="208" t="s">
        <v>228</v>
      </c>
      <c r="H74" s="13"/>
      <c r="I74" s="13"/>
      <c r="J74" s="45"/>
      <c r="K74" s="13"/>
      <c r="L74" s="13"/>
      <c r="M74" s="45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</row>
    <row r="75" spans="1:36" s="35" customFormat="1" ht="13.5" customHeight="1" x14ac:dyDescent="0.3">
      <c r="A75" s="46">
        <v>3295</v>
      </c>
      <c r="B75" s="48" t="s">
        <v>61</v>
      </c>
      <c r="C75" s="22">
        <v>2415.7199999999998</v>
      </c>
      <c r="D75" s="26"/>
      <c r="E75" s="22">
        <v>3032.92</v>
      </c>
      <c r="F75" s="26">
        <f t="shared" si="30"/>
        <v>125.54931862964251</v>
      </c>
      <c r="G75" s="208" t="s">
        <v>228</v>
      </c>
      <c r="H75" s="13"/>
      <c r="I75" s="13"/>
      <c r="J75" s="45"/>
      <c r="K75" s="13"/>
      <c r="L75" s="13"/>
      <c r="M75" s="45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</row>
    <row r="76" spans="1:36" s="35" customFormat="1" x14ac:dyDescent="0.3">
      <c r="A76" s="46">
        <v>3296</v>
      </c>
      <c r="B76" s="48" t="s">
        <v>91</v>
      </c>
      <c r="C76" s="22">
        <v>266.17</v>
      </c>
      <c r="D76" s="26"/>
      <c r="E76" s="22">
        <v>513.54999999999995</v>
      </c>
      <c r="F76" s="26">
        <f t="shared" si="30"/>
        <v>192.94060187098466</v>
      </c>
      <c r="G76" s="208" t="s">
        <v>228</v>
      </c>
      <c r="H76" s="13"/>
      <c r="I76" s="13"/>
      <c r="J76" s="45"/>
      <c r="K76" s="13"/>
      <c r="L76" s="13"/>
      <c r="M76" s="45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</row>
    <row r="77" spans="1:36" s="35" customFormat="1" x14ac:dyDescent="0.3">
      <c r="A77" s="46" t="s">
        <v>62</v>
      </c>
      <c r="B77" s="48" t="s">
        <v>28</v>
      </c>
      <c r="C77" s="22">
        <v>4038.42</v>
      </c>
      <c r="D77" s="26"/>
      <c r="E77" s="22">
        <v>1322.2</v>
      </c>
      <c r="F77" s="26">
        <f t="shared" si="30"/>
        <v>32.740527235899187</v>
      </c>
      <c r="G77" s="208" t="s">
        <v>228</v>
      </c>
      <c r="H77" s="19"/>
      <c r="I77" s="19"/>
      <c r="J77" s="47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</row>
    <row r="78" spans="1:36" s="41" customFormat="1" x14ac:dyDescent="0.3">
      <c r="A78" s="77">
        <v>34</v>
      </c>
      <c r="B78" s="75" t="s">
        <v>3</v>
      </c>
      <c r="C78" s="76">
        <f>SUM(C79)</f>
        <v>1315.92</v>
      </c>
      <c r="D78" s="76">
        <v>4069</v>
      </c>
      <c r="E78" s="76">
        <f>SUM(E79)</f>
        <v>1500.29</v>
      </c>
      <c r="F78" s="76">
        <f t="shared" si="16"/>
        <v>114.01073013557055</v>
      </c>
      <c r="G78" s="128">
        <f t="shared" si="17"/>
        <v>36.871221430326862</v>
      </c>
      <c r="H78" s="19"/>
      <c r="I78" s="19"/>
      <c r="J78" s="47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</row>
    <row r="79" spans="1:36" s="41" customFormat="1" x14ac:dyDescent="0.3">
      <c r="A79" s="42">
        <v>343</v>
      </c>
      <c r="B79" s="43" t="s">
        <v>29</v>
      </c>
      <c r="C79" s="44">
        <f>SUM(C80:C82)</f>
        <v>1315.92</v>
      </c>
      <c r="D79" s="44"/>
      <c r="E79" s="44">
        <f t="shared" ref="E79" si="31">SUM(E80:E82)</f>
        <v>1500.29</v>
      </c>
      <c r="F79" s="44">
        <f>E79/C79*100</f>
        <v>114.01073013557055</v>
      </c>
      <c r="G79" s="209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</row>
    <row r="80" spans="1:36" s="35" customFormat="1" x14ac:dyDescent="0.3">
      <c r="A80" s="46" t="s">
        <v>63</v>
      </c>
      <c r="B80" s="48" t="s">
        <v>64</v>
      </c>
      <c r="C80" s="22">
        <v>1064.2</v>
      </c>
      <c r="D80" s="26"/>
      <c r="E80" s="22">
        <v>1110.93</v>
      </c>
      <c r="F80" s="26">
        <f>E80/C80*100</f>
        <v>104.39109190001878</v>
      </c>
      <c r="G80" s="208" t="s">
        <v>228</v>
      </c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</row>
    <row r="81" spans="1:32" s="35" customFormat="1" x14ac:dyDescent="0.3">
      <c r="A81" s="46">
        <v>3432</v>
      </c>
      <c r="B81" s="48" t="s">
        <v>92</v>
      </c>
      <c r="C81" s="22"/>
      <c r="D81" s="26"/>
      <c r="E81" s="22"/>
      <c r="F81" s="26"/>
      <c r="G81" s="208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</row>
    <row r="82" spans="1:32" s="35" customFormat="1" x14ac:dyDescent="0.3">
      <c r="A82" s="46">
        <v>3433</v>
      </c>
      <c r="B82" s="48" t="s">
        <v>93</v>
      </c>
      <c r="C82" s="22">
        <v>251.72</v>
      </c>
      <c r="D82" s="26"/>
      <c r="E82" s="22">
        <v>389.36</v>
      </c>
      <c r="F82" s="26">
        <f t="shared" ref="F82" si="32">E82/C82*100</f>
        <v>154.67980295566502</v>
      </c>
      <c r="G82" s="208" t="s">
        <v>228</v>
      </c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</row>
    <row r="83" spans="1:32" s="35" customFormat="1" x14ac:dyDescent="0.3">
      <c r="A83" s="77">
        <v>37</v>
      </c>
      <c r="B83" s="75" t="s">
        <v>94</v>
      </c>
      <c r="C83" s="76">
        <f>SUM(C84)</f>
        <v>0</v>
      </c>
      <c r="D83" s="76">
        <v>792.72</v>
      </c>
      <c r="E83" s="76">
        <f>SUM(E84)</f>
        <v>0</v>
      </c>
      <c r="F83" s="76" t="s">
        <v>228</v>
      </c>
      <c r="G83" s="210">
        <f t="shared" si="17"/>
        <v>0</v>
      </c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</row>
    <row r="84" spans="1:32" s="35" customFormat="1" ht="15" customHeight="1" x14ac:dyDescent="0.3">
      <c r="A84" s="42">
        <v>372</v>
      </c>
      <c r="B84" s="43" t="s">
        <v>95</v>
      </c>
      <c r="C84" s="44">
        <f>SUM(C85:C86)</f>
        <v>0</v>
      </c>
      <c r="D84" s="44"/>
      <c r="E84" s="44">
        <f t="shared" ref="E84" si="33">SUM(E85:E86)</f>
        <v>0</v>
      </c>
      <c r="F84" s="44" t="s">
        <v>228</v>
      </c>
      <c r="G84" s="207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</row>
    <row r="85" spans="1:32" s="35" customFormat="1" x14ac:dyDescent="0.3">
      <c r="A85" s="52">
        <v>3721</v>
      </c>
      <c r="B85" s="53" t="s">
        <v>96</v>
      </c>
      <c r="C85" s="22">
        <v>0</v>
      </c>
      <c r="D85" s="54"/>
      <c r="E85" s="22">
        <v>0</v>
      </c>
      <c r="F85" s="26" t="s">
        <v>228</v>
      </c>
      <c r="G85" s="208" t="s">
        <v>228</v>
      </c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</row>
    <row r="86" spans="1:32" s="35" customFormat="1" x14ac:dyDescent="0.3">
      <c r="A86" s="46">
        <v>3722</v>
      </c>
      <c r="B86" s="48" t="s">
        <v>97</v>
      </c>
      <c r="C86" s="22">
        <v>0</v>
      </c>
      <c r="D86" s="26"/>
      <c r="E86" s="22">
        <v>0</v>
      </c>
      <c r="F86" s="26" t="s">
        <v>228</v>
      </c>
      <c r="G86" s="208" t="s">
        <v>228</v>
      </c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</row>
    <row r="87" spans="1:32" s="35" customFormat="1" x14ac:dyDescent="0.3">
      <c r="A87" s="77">
        <v>38</v>
      </c>
      <c r="B87" s="75" t="s">
        <v>22</v>
      </c>
      <c r="C87" s="76">
        <f>SUM(C88)</f>
        <v>306</v>
      </c>
      <c r="D87" s="76">
        <v>306</v>
      </c>
      <c r="E87" s="76">
        <f>E88+E90</f>
        <v>836</v>
      </c>
      <c r="F87" s="76">
        <f>E87/C87*100</f>
        <v>273.20261437908499</v>
      </c>
      <c r="G87" s="128">
        <f t="shared" si="17"/>
        <v>273.20261437908499</v>
      </c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</row>
    <row r="88" spans="1:32" s="35" customFormat="1" x14ac:dyDescent="0.3">
      <c r="A88" s="415">
        <v>381</v>
      </c>
      <c r="B88" s="416" t="s">
        <v>23</v>
      </c>
      <c r="C88" s="417">
        <f>C89</f>
        <v>306</v>
      </c>
      <c r="D88" s="418"/>
      <c r="E88" s="419">
        <f>E89</f>
        <v>396</v>
      </c>
      <c r="F88" s="418">
        <f>E88/C88*100</f>
        <v>129.41176470588235</v>
      </c>
      <c r="G88" s="420" t="s">
        <v>228</v>
      </c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</row>
    <row r="89" spans="1:32" s="35" customFormat="1" x14ac:dyDescent="0.3">
      <c r="A89" s="46">
        <v>3812</v>
      </c>
      <c r="B89" s="48" t="s">
        <v>98</v>
      </c>
      <c r="C89" s="22">
        <v>306</v>
      </c>
      <c r="D89" s="26"/>
      <c r="E89" s="22">
        <v>396</v>
      </c>
      <c r="F89" s="26">
        <f>E89/C89*100</f>
        <v>129.41176470588235</v>
      </c>
      <c r="G89" s="208" t="s">
        <v>228</v>
      </c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</row>
    <row r="90" spans="1:32" s="35" customFormat="1" x14ac:dyDescent="0.3">
      <c r="A90" s="415">
        <v>383</v>
      </c>
      <c r="B90" s="416" t="s">
        <v>295</v>
      </c>
      <c r="C90" s="419">
        <v>0</v>
      </c>
      <c r="D90" s="418"/>
      <c r="E90" s="419">
        <f>E91</f>
        <v>440</v>
      </c>
      <c r="F90" s="418" t="s">
        <v>228</v>
      </c>
      <c r="G90" s="420" t="s">
        <v>228</v>
      </c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</row>
    <row r="91" spans="1:32" s="35" customFormat="1" x14ac:dyDescent="0.3">
      <c r="A91" s="46">
        <v>3835</v>
      </c>
      <c r="B91" s="48" t="s">
        <v>294</v>
      </c>
      <c r="C91" s="22">
        <v>0</v>
      </c>
      <c r="D91" s="26"/>
      <c r="E91" s="22">
        <v>440</v>
      </c>
      <c r="F91" s="26" t="s">
        <v>228</v>
      </c>
      <c r="G91" s="208" t="s">
        <v>228</v>
      </c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</row>
    <row r="92" spans="1:32" s="35" customFormat="1" ht="15" customHeight="1" x14ac:dyDescent="0.3">
      <c r="A92" s="78">
        <v>4</v>
      </c>
      <c r="B92" s="79" t="s">
        <v>99</v>
      </c>
      <c r="C92" s="76">
        <f>SUM(C93)</f>
        <v>7812.5000000000009</v>
      </c>
      <c r="D92" s="76">
        <f t="shared" ref="D92:E92" si="34">SUM(D93)</f>
        <v>31811.7</v>
      </c>
      <c r="E92" s="76">
        <f t="shared" si="34"/>
        <v>11136.25</v>
      </c>
      <c r="F92" s="211">
        <f t="shared" si="16"/>
        <v>142.54399999999998</v>
      </c>
      <c r="G92" s="212">
        <f t="shared" si="17"/>
        <v>35.006774237151738</v>
      </c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</row>
    <row r="93" spans="1:32" s="41" customFormat="1" ht="15" customHeight="1" x14ac:dyDescent="0.3">
      <c r="A93" s="77">
        <v>42</v>
      </c>
      <c r="B93" s="75" t="s">
        <v>4</v>
      </c>
      <c r="C93" s="76">
        <f>SUM(C94,C100,C102)</f>
        <v>7812.5000000000009</v>
      </c>
      <c r="D93" s="76">
        <v>31811.7</v>
      </c>
      <c r="E93" s="76">
        <f>SUM(E94,E100,E102)</f>
        <v>11136.25</v>
      </c>
      <c r="F93" s="76">
        <f t="shared" si="16"/>
        <v>142.54399999999998</v>
      </c>
      <c r="G93" s="210">
        <f t="shared" si="17"/>
        <v>35.006774237151738</v>
      </c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</row>
    <row r="94" spans="1:32" s="41" customFormat="1" x14ac:dyDescent="0.3">
      <c r="A94" s="42">
        <v>422</v>
      </c>
      <c r="B94" s="43" t="s">
        <v>19</v>
      </c>
      <c r="C94" s="44">
        <f>SUM(C95:C99)</f>
        <v>7382.9500000000007</v>
      </c>
      <c r="D94" s="44"/>
      <c r="E94" s="44">
        <f t="shared" ref="E94" si="35">SUM(E95:E99)</f>
        <v>10943.77</v>
      </c>
      <c r="F94" s="44">
        <f>E94/C94*100</f>
        <v>148.23031444070457</v>
      </c>
      <c r="G94" s="207" t="s">
        <v>228</v>
      </c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</row>
    <row r="95" spans="1:32" s="35" customFormat="1" x14ac:dyDescent="0.3">
      <c r="A95" s="46" t="s">
        <v>68</v>
      </c>
      <c r="B95" s="48" t="s">
        <v>69</v>
      </c>
      <c r="C95" s="22">
        <v>4019.92</v>
      </c>
      <c r="D95" s="26"/>
      <c r="E95" s="22">
        <v>2005.46</v>
      </c>
      <c r="F95" s="26">
        <f>E95/C95*100</f>
        <v>49.88805747378057</v>
      </c>
      <c r="G95" s="208" t="s">
        <v>228</v>
      </c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</row>
    <row r="96" spans="1:32" s="35" customFormat="1" x14ac:dyDescent="0.3">
      <c r="A96" s="46" t="s">
        <v>66</v>
      </c>
      <c r="B96" s="48" t="s">
        <v>67</v>
      </c>
      <c r="C96" s="21"/>
      <c r="D96" s="26"/>
      <c r="E96" s="26">
        <v>2427.61</v>
      </c>
      <c r="F96" s="208" t="s">
        <v>228</v>
      </c>
      <c r="G96" s="208" t="s">
        <v>228</v>
      </c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</row>
    <row r="97" spans="1:32" s="35" customFormat="1" x14ac:dyDescent="0.3">
      <c r="A97" s="46">
        <v>4223</v>
      </c>
      <c r="B97" s="48" t="s">
        <v>100</v>
      </c>
      <c r="C97" s="347"/>
      <c r="D97" s="26"/>
      <c r="E97" s="22">
        <v>2909</v>
      </c>
      <c r="F97" s="208" t="s">
        <v>228</v>
      </c>
      <c r="G97" s="208" t="s">
        <v>228</v>
      </c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</row>
    <row r="98" spans="1:32" s="35" customFormat="1" x14ac:dyDescent="0.3">
      <c r="A98" s="46">
        <v>4226</v>
      </c>
      <c r="B98" s="48" t="s">
        <v>101</v>
      </c>
      <c r="C98" s="22">
        <v>3363.03</v>
      </c>
      <c r="D98" s="26"/>
      <c r="E98" s="22">
        <v>3601.7</v>
      </c>
      <c r="F98" s="26">
        <f t="shared" ref="F98" si="36">E98/C98*100</f>
        <v>107.09687394997962</v>
      </c>
      <c r="G98" s="208" t="s">
        <v>228</v>
      </c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</row>
    <row r="99" spans="1:32" s="35" customFormat="1" x14ac:dyDescent="0.3">
      <c r="A99" s="46">
        <v>4227</v>
      </c>
      <c r="B99" s="48" t="s">
        <v>102</v>
      </c>
      <c r="C99" s="22">
        <v>0</v>
      </c>
      <c r="D99" s="26"/>
      <c r="E99" s="22">
        <v>0</v>
      </c>
      <c r="F99" s="26" t="s">
        <v>228</v>
      </c>
      <c r="G99" s="208" t="s">
        <v>228</v>
      </c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</row>
    <row r="100" spans="1:32" s="35" customFormat="1" x14ac:dyDescent="0.3">
      <c r="A100" s="42">
        <v>424</v>
      </c>
      <c r="B100" s="43" t="s">
        <v>103</v>
      </c>
      <c r="C100" s="44">
        <f>SUM(C101)</f>
        <v>429.55</v>
      </c>
      <c r="D100" s="44"/>
      <c r="E100" s="44">
        <f t="shared" ref="E100" si="37">SUM(E101)</f>
        <v>192.48</v>
      </c>
      <c r="F100" s="44">
        <f>E100/C100*100</f>
        <v>44.809684553602601</v>
      </c>
      <c r="G100" s="207" t="s">
        <v>228</v>
      </c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</row>
    <row r="101" spans="1:32" s="35" customFormat="1" x14ac:dyDescent="0.3">
      <c r="A101" s="46">
        <v>4241</v>
      </c>
      <c r="B101" s="48" t="s">
        <v>104</v>
      </c>
      <c r="C101" s="22">
        <v>429.55</v>
      </c>
      <c r="D101" s="26"/>
      <c r="E101" s="22">
        <v>192.48</v>
      </c>
      <c r="F101" s="26">
        <f>E101/C101*100</f>
        <v>44.809684553602601</v>
      </c>
      <c r="G101" s="208" t="s">
        <v>228</v>
      </c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</row>
    <row r="102" spans="1:32" s="35" customFormat="1" x14ac:dyDescent="0.3">
      <c r="A102" s="42">
        <v>426</v>
      </c>
      <c r="B102" s="43" t="s">
        <v>24</v>
      </c>
      <c r="C102" s="44">
        <f>SUM(C103)</f>
        <v>0</v>
      </c>
      <c r="D102" s="44"/>
      <c r="E102" s="44">
        <f>SUM(E103)</f>
        <v>0</v>
      </c>
      <c r="F102" s="44" t="s">
        <v>228</v>
      </c>
      <c r="G102" s="207" t="s">
        <v>228</v>
      </c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/>
    </row>
    <row r="103" spans="1:32" s="35" customFormat="1" x14ac:dyDescent="0.3">
      <c r="A103" s="56">
        <v>4262</v>
      </c>
      <c r="B103" s="57" t="s">
        <v>105</v>
      </c>
      <c r="C103" s="58">
        <v>0</v>
      </c>
      <c r="D103" s="59"/>
      <c r="E103" s="60">
        <v>0</v>
      </c>
      <c r="F103" s="59" t="s">
        <v>228</v>
      </c>
      <c r="G103" s="213" t="s">
        <v>228</v>
      </c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</row>
    <row r="104" spans="1:32" s="63" customFormat="1" ht="18" x14ac:dyDescent="0.4">
      <c r="A104" s="453" t="s">
        <v>111</v>
      </c>
      <c r="B104" s="454"/>
      <c r="C104" s="61">
        <f>SUM(C37,C46,C78,C83,C87,C92)</f>
        <v>1389894.56</v>
      </c>
      <c r="D104" s="61">
        <f>SUM(D37,D46,D78,D83,D87,D92)</f>
        <v>3148640.3500000006</v>
      </c>
      <c r="E104" s="61">
        <f>SUM(E37,E46,E78,E83,E87,E92)</f>
        <v>1721875.38</v>
      </c>
      <c r="F104" s="61">
        <f>E104/C104*100</f>
        <v>123.88532407810848</v>
      </c>
      <c r="G104" s="203">
        <f t="shared" ref="G104" si="38">E104/D104*100</f>
        <v>54.686314999425058</v>
      </c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</row>
    <row r="105" spans="1:32" s="19" customFormat="1" ht="20" x14ac:dyDescent="0.25">
      <c r="A105" s="64"/>
      <c r="B105" s="64"/>
      <c r="C105" s="64"/>
      <c r="D105" s="64"/>
      <c r="E105" s="64"/>
      <c r="F105" s="64"/>
      <c r="G105" s="65"/>
    </row>
    <row r="106" spans="1:32" s="19" customFormat="1" ht="20" x14ac:dyDescent="0.25">
      <c r="A106" s="431"/>
      <c r="B106" s="431"/>
      <c r="C106" s="431"/>
      <c r="D106" s="431"/>
      <c r="E106" s="431"/>
      <c r="F106" s="431"/>
      <c r="G106" s="431"/>
      <c r="J106" s="262"/>
    </row>
    <row r="107" spans="1:32" s="19" customFormat="1" ht="20.25" customHeight="1" x14ac:dyDescent="0.25">
      <c r="A107" s="432"/>
      <c r="B107" s="431"/>
      <c r="C107" s="433"/>
      <c r="D107" s="434"/>
      <c r="E107" s="434"/>
      <c r="F107" s="434"/>
      <c r="G107" s="434"/>
      <c r="J107" s="261"/>
    </row>
    <row r="108" spans="1:32" s="19" customFormat="1" ht="25.5" customHeight="1" x14ac:dyDescent="0.25">
      <c r="A108" s="432"/>
      <c r="B108" s="431"/>
      <c r="C108" s="433"/>
      <c r="D108" s="434"/>
      <c r="E108" s="434"/>
      <c r="F108" s="434"/>
      <c r="G108" s="434"/>
    </row>
    <row r="109" spans="1:32" s="19" customFormat="1" ht="11.5" x14ac:dyDescent="0.25">
      <c r="A109" s="436"/>
      <c r="B109" s="436"/>
      <c r="C109" s="254"/>
      <c r="D109" s="255"/>
      <c r="E109" s="255"/>
      <c r="F109" s="255"/>
      <c r="G109" s="255"/>
    </row>
    <row r="110" spans="1:32" s="19" customFormat="1" ht="22.5" customHeight="1" x14ac:dyDescent="0.25">
      <c r="A110" s="256"/>
      <c r="B110" s="257"/>
      <c r="C110" s="258"/>
      <c r="D110" s="257"/>
      <c r="E110" s="257"/>
      <c r="F110" s="257"/>
      <c r="G110" s="257"/>
    </row>
    <row r="111" spans="1:32" s="19" customFormat="1" ht="21" customHeight="1" x14ac:dyDescent="0.25">
      <c r="A111" s="259"/>
      <c r="B111" s="260"/>
      <c r="C111" s="258"/>
      <c r="D111" s="257"/>
      <c r="E111" s="257"/>
      <c r="F111" s="257"/>
      <c r="G111" s="257"/>
    </row>
    <row r="112" spans="1:32" s="19" customFormat="1" ht="21" customHeight="1" x14ac:dyDescent="0.25">
      <c r="A112" s="259"/>
      <c r="B112" s="260"/>
      <c r="C112" s="258"/>
      <c r="D112" s="257"/>
      <c r="E112" s="257"/>
      <c r="F112" s="257"/>
      <c r="G112" s="257"/>
    </row>
    <row r="113" spans="1:7" s="19" customFormat="1" x14ac:dyDescent="0.25">
      <c r="A113" s="259"/>
      <c r="B113" s="260"/>
      <c r="C113" s="258"/>
      <c r="D113" s="257"/>
      <c r="E113" s="257"/>
      <c r="F113" s="257"/>
      <c r="G113" s="257"/>
    </row>
    <row r="114" spans="1:7" s="19" customFormat="1" ht="20" x14ac:dyDescent="0.4">
      <c r="A114" s="190"/>
      <c r="B114" s="190"/>
      <c r="C114" s="190"/>
      <c r="D114" s="190"/>
      <c r="E114" s="190"/>
      <c r="F114" s="190"/>
      <c r="G114" s="191"/>
    </row>
    <row r="115" spans="1:7" s="19" customFormat="1" ht="15" x14ac:dyDescent="0.3">
      <c r="A115" s="437"/>
      <c r="B115" s="437"/>
      <c r="C115" s="192"/>
      <c r="D115" s="193"/>
      <c r="E115" s="192"/>
      <c r="F115" s="192"/>
      <c r="G115" s="68"/>
    </row>
    <row r="116" spans="1:7" s="19" customFormat="1" ht="15" x14ac:dyDescent="0.3">
      <c r="A116" s="194"/>
      <c r="B116" s="194"/>
      <c r="C116" s="192"/>
      <c r="D116" s="193"/>
      <c r="E116" s="192"/>
      <c r="F116" s="192"/>
      <c r="G116" s="68"/>
    </row>
    <row r="117" spans="1:7" s="19" customFormat="1" ht="11.5" x14ac:dyDescent="0.25">
      <c r="A117" s="438"/>
      <c r="B117" s="430"/>
      <c r="C117" s="430"/>
      <c r="D117" s="435"/>
      <c r="E117" s="435"/>
      <c r="F117" s="192"/>
      <c r="G117" s="68"/>
    </row>
    <row r="118" spans="1:7" s="19" customFormat="1" x14ac:dyDescent="0.3">
      <c r="A118" s="438"/>
      <c r="B118" s="430"/>
      <c r="C118" s="430"/>
      <c r="D118" s="435"/>
      <c r="E118" s="435"/>
      <c r="F118" s="195"/>
      <c r="G118" s="70"/>
    </row>
    <row r="119" spans="1:7" s="19" customFormat="1" ht="15" customHeight="1" x14ac:dyDescent="0.3">
      <c r="A119" s="196"/>
      <c r="B119" s="197"/>
      <c r="C119" s="198"/>
      <c r="D119" s="198"/>
      <c r="E119" s="198"/>
      <c r="F119" s="195"/>
      <c r="G119" s="70"/>
    </row>
    <row r="120" spans="1:7" s="19" customFormat="1" x14ac:dyDescent="0.3">
      <c r="A120" s="196"/>
      <c r="B120" s="197"/>
      <c r="C120" s="198"/>
      <c r="D120" s="198"/>
      <c r="E120" s="198"/>
      <c r="F120" s="195"/>
      <c r="G120" s="70"/>
    </row>
    <row r="121" spans="1:7" x14ac:dyDescent="0.3">
      <c r="A121" s="196"/>
      <c r="B121" s="199"/>
      <c r="C121" s="198"/>
      <c r="D121" s="198"/>
      <c r="E121" s="198"/>
      <c r="F121" s="195"/>
      <c r="G121" s="70"/>
    </row>
    <row r="122" spans="1:7" x14ac:dyDescent="0.3">
      <c r="A122" s="196"/>
      <c r="B122" s="197"/>
      <c r="C122" s="198"/>
      <c r="D122" s="198"/>
      <c r="E122" s="198"/>
      <c r="F122" s="195"/>
      <c r="G122" s="70"/>
    </row>
    <row r="123" spans="1:7" x14ac:dyDescent="0.3">
      <c r="A123" s="196"/>
      <c r="B123" s="197"/>
      <c r="C123" s="198"/>
      <c r="D123" s="198"/>
      <c r="E123" s="198"/>
      <c r="F123" s="195"/>
      <c r="G123" s="70"/>
    </row>
    <row r="124" spans="1:7" x14ac:dyDescent="0.3">
      <c r="A124" s="196"/>
      <c r="B124" s="197"/>
      <c r="C124" s="195"/>
      <c r="D124" s="200"/>
      <c r="E124" s="195"/>
      <c r="F124" s="201"/>
    </row>
    <row r="125" spans="1:7" x14ac:dyDescent="0.3">
      <c r="A125" s="202"/>
      <c r="B125" s="197"/>
      <c r="C125" s="195"/>
      <c r="D125" s="198"/>
      <c r="E125" s="195"/>
      <c r="F125" s="201"/>
    </row>
  </sheetData>
  <protectedRanges>
    <protectedRange sqref="C103" name="Range1_18"/>
    <protectedRange algorithmName="SHA-512" hashValue="R8frfBQ/MhInQYm+jLEgMwgPwCkrGPIUaxyIFLRSCn/+fIsUU6bmJDax/r7gTh2PEAEvgODYwg0rRRjqSM/oww==" saltValue="tbZzHO5lCNHCDH5y3XGZag==" spinCount="100000" sqref="E13:E14 C13" name="Range1_21"/>
    <protectedRange algorithmName="SHA-512" hashValue="R8frfBQ/MhInQYm+jLEgMwgPwCkrGPIUaxyIFLRSCn/+fIsUU6bmJDax/r7gTh2PEAEvgODYwg0rRRjqSM/oww==" saltValue="tbZzHO5lCNHCDH5y3XGZag==" spinCount="100000" sqref="E20 C20" name="Range1_22"/>
    <protectedRange algorithmName="SHA-512" hashValue="R8frfBQ/MhInQYm+jLEgMwgPwCkrGPIUaxyIFLRSCn/+fIsUU6bmJDax/r7gTh2PEAEvgODYwg0rRRjqSM/oww==" saltValue="tbZzHO5lCNHCDH5y3XGZag==" spinCount="100000" sqref="E29 C29" name="Range1_24"/>
    <protectedRange algorithmName="SHA-512" hashValue="R8frfBQ/MhInQYm+jLEgMwgPwCkrGPIUaxyIFLRSCn/+fIsUU6bmJDax/r7gTh2PEAEvgODYwg0rRRjqSM/oww==" saltValue="tbZzHO5lCNHCDH5y3XGZag==" spinCount="100000" sqref="E39 C39" name="Range1_25"/>
    <protectedRange algorithmName="SHA-512" hashValue="R8frfBQ/MhInQYm+jLEgMwgPwCkrGPIUaxyIFLRSCn/+fIsUU6bmJDax/r7gTh2PEAEvgODYwg0rRRjqSM/oww==" saltValue="tbZzHO5lCNHCDH5y3XGZag==" spinCount="100000" sqref="E40 C40" name="Range1_26"/>
    <protectedRange algorithmName="SHA-512" hashValue="R8frfBQ/MhInQYm+jLEgMwgPwCkrGPIUaxyIFLRSCn/+fIsUU6bmJDax/r7gTh2PEAEvgODYwg0rRRjqSM/oww==" saltValue="tbZzHO5lCNHCDH5y3XGZag==" spinCount="100000" sqref="E42 C42" name="Range1_27"/>
    <protectedRange algorithmName="SHA-512" hashValue="R8frfBQ/MhInQYm+jLEgMwgPwCkrGPIUaxyIFLRSCn/+fIsUU6bmJDax/r7gTh2PEAEvgODYwg0rRRjqSM/oww==" saltValue="tbZzHO5lCNHCDH5y3XGZag==" spinCount="100000" sqref="E44 C44" name="Range1_28"/>
    <protectedRange algorithmName="SHA-512" hashValue="R8frfBQ/MhInQYm+jLEgMwgPwCkrGPIUaxyIFLRSCn/+fIsUU6bmJDax/r7gTh2PEAEvgODYwg0rRRjqSM/oww==" saltValue="tbZzHO5lCNHCDH5y3XGZag==" spinCount="100000" sqref="E48:E51 C48:C51" name="Range1_29"/>
    <protectedRange algorithmName="SHA-512" hashValue="R8frfBQ/MhInQYm+jLEgMwgPwCkrGPIUaxyIFLRSCn/+fIsUU6bmJDax/r7gTh2PEAEvgODYwg0rRRjqSM/oww==" saltValue="tbZzHO5lCNHCDH5y3XGZag==" spinCount="100000" sqref="E53:E57 C53:C57" name="Range1_30"/>
    <protectedRange algorithmName="SHA-512" hashValue="R8frfBQ/MhInQYm+jLEgMwgPwCkrGPIUaxyIFLRSCn/+fIsUU6bmJDax/r7gTh2PEAEvgODYwg0rRRjqSM/oww==" saltValue="tbZzHO5lCNHCDH5y3XGZag==" spinCount="100000" sqref="E58 C58" name="Range1_31"/>
    <protectedRange algorithmName="SHA-512" hashValue="R8frfBQ/MhInQYm+jLEgMwgPwCkrGPIUaxyIFLRSCn/+fIsUU6bmJDax/r7gTh2PEAEvgODYwg0rRRjqSM/oww==" saltValue="tbZzHO5lCNHCDH5y3XGZag==" spinCount="100000" sqref="E60:E68 C60:C68" name="Range1_33"/>
    <protectedRange algorithmName="SHA-512" hashValue="R8frfBQ/MhInQYm+jLEgMwgPwCkrGPIUaxyIFLRSCn/+fIsUU6bmJDax/r7gTh2PEAEvgODYwg0rRRjqSM/oww==" saltValue="tbZzHO5lCNHCDH5y3XGZag==" spinCount="100000" sqref="E70 C70" name="Range1_34"/>
    <protectedRange algorithmName="SHA-512" hashValue="R8frfBQ/MhInQYm+jLEgMwgPwCkrGPIUaxyIFLRSCn/+fIsUU6bmJDax/r7gTh2PEAEvgODYwg0rRRjqSM/oww==" saltValue="tbZzHO5lCNHCDH5y3XGZag==" spinCount="100000" sqref="E72:E77 C72:C77" name="Range1_35"/>
    <protectedRange algorithmName="SHA-512" hashValue="R8frfBQ/MhInQYm+jLEgMwgPwCkrGPIUaxyIFLRSCn/+fIsUU6bmJDax/r7gTh2PEAEvgODYwg0rRRjqSM/oww==" saltValue="tbZzHO5lCNHCDH5y3XGZag==" spinCount="100000" sqref="E80 C80" name="Range1_36"/>
    <protectedRange algorithmName="SHA-512" hashValue="R8frfBQ/MhInQYm+jLEgMwgPwCkrGPIUaxyIFLRSCn/+fIsUU6bmJDax/r7gTh2PEAEvgODYwg0rRRjqSM/oww==" saltValue="tbZzHO5lCNHCDH5y3XGZag==" spinCount="100000" sqref="E82 C82" name="Range1_37"/>
    <protectedRange algorithmName="SHA-512" hashValue="R8frfBQ/MhInQYm+jLEgMwgPwCkrGPIUaxyIFLRSCn/+fIsUU6bmJDax/r7gTh2PEAEvgODYwg0rRRjqSM/oww==" saltValue="tbZzHO5lCNHCDH5y3XGZag==" spinCount="100000" sqref="E86 E88:E91 C86 C89:C91" name="Range1_38"/>
    <protectedRange algorithmName="SHA-512" hashValue="R8frfBQ/MhInQYm+jLEgMwgPwCkrGPIUaxyIFLRSCn/+fIsUU6bmJDax/r7gTh2PEAEvgODYwg0rRRjqSM/oww==" saltValue="tbZzHO5lCNHCDH5y3XGZag==" spinCount="100000" sqref="E95 C95" name="Range1_39"/>
    <protectedRange algorithmName="SHA-512" hashValue="R8frfBQ/MhInQYm+jLEgMwgPwCkrGPIUaxyIFLRSCn/+fIsUU6bmJDax/r7gTh2PEAEvgODYwg0rRRjqSM/oww==" saltValue="tbZzHO5lCNHCDH5y3XGZag==" spinCount="100000" sqref="E98 C98" name="Range1_40"/>
    <protectedRange algorithmName="SHA-512" hashValue="R8frfBQ/MhInQYm+jLEgMwgPwCkrGPIUaxyIFLRSCn/+fIsUU6bmJDax/r7gTh2PEAEvgODYwg0rRRjqSM/oww==" saltValue="tbZzHO5lCNHCDH5y3XGZag==" spinCount="100000" sqref="E99 C99" name="Range1_41"/>
    <protectedRange algorithmName="SHA-512" hashValue="R8frfBQ/MhInQYm+jLEgMwgPwCkrGPIUaxyIFLRSCn/+fIsUU6bmJDax/r7gTh2PEAEvgODYwg0rRRjqSM/oww==" saltValue="tbZzHO5lCNHCDH5y3XGZag==" spinCount="100000" sqref="E101 C101" name="Range1_43"/>
    <protectedRange algorithmName="SHA-512" hashValue="R8frfBQ/MhInQYm+jLEgMwgPwCkrGPIUaxyIFLRSCn/+fIsUU6bmJDax/r7gTh2PEAEvgODYwg0rRRjqSM/oww==" saltValue="tbZzHO5lCNHCDH5y3XGZag==" spinCount="100000" sqref="C88" name="Range1_38_2"/>
  </protectedRanges>
  <mergeCells count="35">
    <mergeCell ref="A8:B8"/>
    <mergeCell ref="A32:G32"/>
    <mergeCell ref="E107:E108"/>
    <mergeCell ref="F107:F108"/>
    <mergeCell ref="A9:B9"/>
    <mergeCell ref="A35:B35"/>
    <mergeCell ref="A104:B104"/>
    <mergeCell ref="D33:D34"/>
    <mergeCell ref="E33:E34"/>
    <mergeCell ref="A33:B34"/>
    <mergeCell ref="G33:G34"/>
    <mergeCell ref="C33:C34"/>
    <mergeCell ref="F33:F34"/>
    <mergeCell ref="A1:G1"/>
    <mergeCell ref="A2:G2"/>
    <mergeCell ref="A4:G4"/>
    <mergeCell ref="C6:C7"/>
    <mergeCell ref="D6:D7"/>
    <mergeCell ref="E6:E7"/>
    <mergeCell ref="F6:F7"/>
    <mergeCell ref="G6:G7"/>
    <mergeCell ref="A6:B7"/>
    <mergeCell ref="B117:B118"/>
    <mergeCell ref="A106:G106"/>
    <mergeCell ref="A107:A108"/>
    <mergeCell ref="B107:B108"/>
    <mergeCell ref="C107:C108"/>
    <mergeCell ref="D107:D108"/>
    <mergeCell ref="D117:D118"/>
    <mergeCell ref="E117:E118"/>
    <mergeCell ref="C117:C118"/>
    <mergeCell ref="A109:B109"/>
    <mergeCell ref="A115:B115"/>
    <mergeCell ref="A117:A118"/>
    <mergeCell ref="G107:G108"/>
  </mergeCells>
  <conditionalFormatting sqref="E45">
    <cfRule type="cellIs" dxfId="63" priority="91" operator="lessThan">
      <formula>0</formula>
    </cfRule>
  </conditionalFormatting>
  <conditionalFormatting sqref="E81">
    <cfRule type="cellIs" dxfId="62" priority="90" operator="lessThan">
      <formula>0</formula>
    </cfRule>
  </conditionalFormatting>
  <conditionalFormatting sqref="E85">
    <cfRule type="cellIs" dxfId="61" priority="89" operator="lessThan">
      <formula>0</formula>
    </cfRule>
  </conditionalFormatting>
  <conditionalFormatting sqref="E97">
    <cfRule type="cellIs" dxfId="60" priority="88" operator="lessThan">
      <formula>0</formula>
    </cfRule>
  </conditionalFormatting>
  <conditionalFormatting sqref="E103">
    <cfRule type="cellIs" dxfId="59" priority="87" operator="lessThan">
      <formula>0</formula>
    </cfRule>
  </conditionalFormatting>
  <conditionalFormatting sqref="E20">
    <cfRule type="cellIs" dxfId="58" priority="65" operator="lessThan">
      <formula>-0.001</formula>
    </cfRule>
  </conditionalFormatting>
  <conditionalFormatting sqref="E29">
    <cfRule type="cellIs" dxfId="57" priority="63" operator="lessThan">
      <formula>-0.001</formula>
    </cfRule>
  </conditionalFormatting>
  <conditionalFormatting sqref="E39">
    <cfRule type="cellIs" dxfId="56" priority="62" operator="lessThan">
      <formula>-0.001</formula>
    </cfRule>
  </conditionalFormatting>
  <conditionalFormatting sqref="E13:E14">
    <cfRule type="cellIs" dxfId="55" priority="66" operator="lessThan">
      <formula>-0.001</formula>
    </cfRule>
  </conditionalFormatting>
  <conditionalFormatting sqref="C103">
    <cfRule type="cellIs" dxfId="54" priority="68" operator="lessThan">
      <formula>-0.001</formula>
    </cfRule>
  </conditionalFormatting>
  <conditionalFormatting sqref="E101">
    <cfRule type="cellIs" dxfId="53" priority="46" operator="lessThan">
      <formula>-0.001</formula>
    </cfRule>
  </conditionalFormatting>
  <conditionalFormatting sqref="E99">
    <cfRule type="cellIs" dxfId="52" priority="47" operator="lessThan">
      <formula>-0.001</formula>
    </cfRule>
  </conditionalFormatting>
  <conditionalFormatting sqref="E40">
    <cfRule type="cellIs" dxfId="51" priority="61" operator="lessThan">
      <formula>-0.001</formula>
    </cfRule>
  </conditionalFormatting>
  <conditionalFormatting sqref="E42">
    <cfRule type="cellIs" dxfId="50" priority="60" operator="lessThan">
      <formula>-0.001</formula>
    </cfRule>
  </conditionalFormatting>
  <conditionalFormatting sqref="E44">
    <cfRule type="cellIs" dxfId="49" priority="59" operator="lessThan">
      <formula>-0.001</formula>
    </cfRule>
  </conditionalFormatting>
  <conditionalFormatting sqref="E48:E51">
    <cfRule type="cellIs" dxfId="48" priority="58" operator="lessThan">
      <formula>-0.001</formula>
    </cfRule>
  </conditionalFormatting>
  <conditionalFormatting sqref="E53:E57">
    <cfRule type="cellIs" dxfId="47" priority="57" operator="lessThan">
      <formula>-0.001</formula>
    </cfRule>
  </conditionalFormatting>
  <conditionalFormatting sqref="E58">
    <cfRule type="cellIs" dxfId="46" priority="56" operator="lessThan">
      <formula>-0.001</formula>
    </cfRule>
  </conditionalFormatting>
  <conditionalFormatting sqref="E60:E68">
    <cfRule type="cellIs" dxfId="45" priority="55" operator="lessThan">
      <formula>-0.001</formula>
    </cfRule>
  </conditionalFormatting>
  <conditionalFormatting sqref="E70">
    <cfRule type="cellIs" dxfId="44" priority="54" operator="lessThan">
      <formula>-0.001</formula>
    </cfRule>
  </conditionalFormatting>
  <conditionalFormatting sqref="E72:E77">
    <cfRule type="cellIs" dxfId="43" priority="53" operator="lessThan">
      <formula>-0.001</formula>
    </cfRule>
  </conditionalFormatting>
  <conditionalFormatting sqref="E80">
    <cfRule type="cellIs" dxfId="42" priority="52" operator="lessThan">
      <formula>-0.001</formula>
    </cfRule>
  </conditionalFormatting>
  <conditionalFormatting sqref="E82">
    <cfRule type="cellIs" dxfId="41" priority="51" operator="lessThan">
      <formula>-0.001</formula>
    </cfRule>
  </conditionalFormatting>
  <conditionalFormatting sqref="E86 E88:E91">
    <cfRule type="cellIs" dxfId="40" priority="50" operator="lessThan">
      <formula>-0.001</formula>
    </cfRule>
  </conditionalFormatting>
  <conditionalFormatting sqref="E95">
    <cfRule type="cellIs" dxfId="39" priority="49" operator="lessThan">
      <formula>-0.001</formula>
    </cfRule>
  </conditionalFormatting>
  <conditionalFormatting sqref="E98">
    <cfRule type="cellIs" dxfId="38" priority="48" operator="lessThan">
      <formula>-0.001</formula>
    </cfRule>
  </conditionalFormatting>
  <conditionalFormatting sqref="C88">
    <cfRule type="cellIs" dxfId="37" priority="30" operator="lessThan">
      <formula>-0.001</formula>
    </cfRule>
  </conditionalFormatting>
  <conditionalFormatting sqref="C97">
    <cfRule type="cellIs" dxfId="36" priority="29" operator="lessThan">
      <formula>0</formula>
    </cfRule>
  </conditionalFormatting>
  <conditionalFormatting sqref="C13">
    <cfRule type="cellIs" dxfId="35" priority="24" operator="lessThan">
      <formula>-0.001</formula>
    </cfRule>
  </conditionalFormatting>
  <conditionalFormatting sqref="C20">
    <cfRule type="cellIs" dxfId="34" priority="23" operator="lessThan">
      <formula>-0.001</formula>
    </cfRule>
  </conditionalFormatting>
  <conditionalFormatting sqref="C29">
    <cfRule type="cellIs" dxfId="33" priority="22" operator="lessThan">
      <formula>-0.001</formula>
    </cfRule>
  </conditionalFormatting>
  <conditionalFormatting sqref="C39">
    <cfRule type="cellIs" dxfId="32" priority="21" operator="lessThan">
      <formula>-0.001</formula>
    </cfRule>
  </conditionalFormatting>
  <conditionalFormatting sqref="C40">
    <cfRule type="cellIs" dxfId="31" priority="20" operator="lessThan">
      <formula>-0.001</formula>
    </cfRule>
  </conditionalFormatting>
  <conditionalFormatting sqref="C42">
    <cfRule type="cellIs" dxfId="30" priority="19" operator="lessThan">
      <formula>-0.001</formula>
    </cfRule>
  </conditionalFormatting>
  <conditionalFormatting sqref="C45">
    <cfRule type="cellIs" dxfId="29" priority="18" operator="lessThan">
      <formula>0</formula>
    </cfRule>
  </conditionalFormatting>
  <conditionalFormatting sqref="C44">
    <cfRule type="cellIs" dxfId="28" priority="17" operator="lessThan">
      <formula>-0.001</formula>
    </cfRule>
  </conditionalFormatting>
  <conditionalFormatting sqref="C48:C51">
    <cfRule type="cellIs" dxfId="27" priority="16" operator="lessThan">
      <formula>-0.001</formula>
    </cfRule>
  </conditionalFormatting>
  <conditionalFormatting sqref="C53:C57">
    <cfRule type="cellIs" dxfId="26" priority="15" operator="lessThan">
      <formula>-0.001</formula>
    </cfRule>
  </conditionalFormatting>
  <conditionalFormatting sqref="C58">
    <cfRule type="cellIs" dxfId="25" priority="14" operator="lessThan">
      <formula>-0.001</formula>
    </cfRule>
  </conditionalFormatting>
  <conditionalFormatting sqref="C60:C68">
    <cfRule type="cellIs" dxfId="24" priority="13" operator="lessThan">
      <formula>-0.001</formula>
    </cfRule>
  </conditionalFormatting>
  <conditionalFormatting sqref="C70">
    <cfRule type="cellIs" dxfId="23" priority="12" operator="lessThan">
      <formula>-0.001</formula>
    </cfRule>
  </conditionalFormatting>
  <conditionalFormatting sqref="C72:C77">
    <cfRule type="cellIs" dxfId="22" priority="11" operator="lessThan">
      <formula>-0.001</formula>
    </cfRule>
  </conditionalFormatting>
  <conditionalFormatting sqref="C81">
    <cfRule type="cellIs" dxfId="21" priority="10" operator="lessThan">
      <formula>0</formula>
    </cfRule>
  </conditionalFormatting>
  <conditionalFormatting sqref="C80">
    <cfRule type="cellIs" dxfId="20" priority="9" operator="lessThan">
      <formula>-0.001</formula>
    </cfRule>
  </conditionalFormatting>
  <conditionalFormatting sqref="C82">
    <cfRule type="cellIs" dxfId="19" priority="8" operator="lessThan">
      <formula>-0.001</formula>
    </cfRule>
  </conditionalFormatting>
  <conditionalFormatting sqref="C85">
    <cfRule type="cellIs" dxfId="18" priority="7" operator="lessThan">
      <formula>0</formula>
    </cfRule>
  </conditionalFormatting>
  <conditionalFormatting sqref="C86">
    <cfRule type="cellIs" dxfId="17" priority="6" operator="lessThan">
      <formula>-0.001</formula>
    </cfRule>
  </conditionalFormatting>
  <conditionalFormatting sqref="C89:C91">
    <cfRule type="cellIs" dxfId="16" priority="5" operator="lessThan">
      <formula>-0.001</formula>
    </cfRule>
  </conditionalFormatting>
  <conditionalFormatting sqref="C95">
    <cfRule type="cellIs" dxfId="15" priority="4" operator="lessThan">
      <formula>-0.001</formula>
    </cfRule>
  </conditionalFormatting>
  <conditionalFormatting sqref="C99">
    <cfRule type="cellIs" dxfId="14" priority="2" operator="lessThan">
      <formula>-0.001</formula>
    </cfRule>
  </conditionalFormatting>
  <conditionalFormatting sqref="C98">
    <cfRule type="cellIs" dxfId="13" priority="3" operator="lessThan">
      <formula>-0.001</formula>
    </cfRule>
  </conditionalFormatting>
  <conditionalFormatting sqref="C101">
    <cfRule type="cellIs" dxfId="12" priority="1" operator="lessThan">
      <formula>-0.001</formula>
    </cfRule>
  </conditionalFormatting>
  <pageMargins left="0.7" right="0.7" top="0.75" bottom="0.75" header="0.3" footer="0.3"/>
  <pageSetup paperSize="9" scale="55" fitToHeight="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58"/>
  <sheetViews>
    <sheetView topLeftCell="A16" zoomScale="85" zoomScaleNormal="85" workbookViewId="0">
      <selection activeCell="B41" sqref="B41"/>
    </sheetView>
  </sheetViews>
  <sheetFormatPr defaultRowHeight="14" x14ac:dyDescent="0.3"/>
  <cols>
    <col min="1" max="1" width="11.54296875" style="13" customWidth="1"/>
    <col min="2" max="2" width="47.453125" style="13" customWidth="1"/>
    <col min="3" max="3" width="17.7265625" style="13" customWidth="1"/>
    <col min="4" max="5" width="17.7265625" style="34" customWidth="1"/>
    <col min="6" max="6" width="10" style="34" customWidth="1"/>
    <col min="7" max="7" width="12.81640625" style="13" customWidth="1"/>
    <col min="8" max="8" width="13.81640625" style="13" customWidth="1"/>
    <col min="9" max="14" width="15.1796875" style="13" customWidth="1"/>
    <col min="15" max="15" width="16.7265625" style="13" hidden="1" customWidth="1"/>
    <col min="16" max="16" width="16.453125" style="13" hidden="1" customWidth="1"/>
    <col min="17" max="17" width="12.54296875" style="13" hidden="1" customWidth="1"/>
    <col min="18" max="18" width="15.1796875" style="13" customWidth="1"/>
    <col min="19" max="256" width="9.1796875" style="13"/>
    <col min="257" max="257" width="11.54296875" style="13" customWidth="1"/>
    <col min="258" max="258" width="49.1796875" style="13" customWidth="1"/>
    <col min="259" max="261" width="17.7265625" style="13" customWidth="1"/>
    <col min="262" max="262" width="11.7265625" style="13" customWidth="1"/>
    <col min="263" max="263" width="15.54296875" style="13" customWidth="1"/>
    <col min="264" max="264" width="13.81640625" style="13" customWidth="1"/>
    <col min="265" max="270" width="15.1796875" style="13" customWidth="1"/>
    <col min="271" max="273" width="0" style="13" hidden="1" customWidth="1"/>
    <col min="274" max="274" width="15.1796875" style="13" customWidth="1"/>
    <col min="275" max="512" width="9.1796875" style="13"/>
    <col min="513" max="513" width="11.54296875" style="13" customWidth="1"/>
    <col min="514" max="514" width="49.1796875" style="13" customWidth="1"/>
    <col min="515" max="517" width="17.7265625" style="13" customWidth="1"/>
    <col min="518" max="518" width="11.7265625" style="13" customWidth="1"/>
    <col min="519" max="519" width="15.54296875" style="13" customWidth="1"/>
    <col min="520" max="520" width="13.81640625" style="13" customWidth="1"/>
    <col min="521" max="526" width="15.1796875" style="13" customWidth="1"/>
    <col min="527" max="529" width="0" style="13" hidden="1" customWidth="1"/>
    <col min="530" max="530" width="15.1796875" style="13" customWidth="1"/>
    <col min="531" max="768" width="9.1796875" style="13"/>
    <col min="769" max="769" width="11.54296875" style="13" customWidth="1"/>
    <col min="770" max="770" width="49.1796875" style="13" customWidth="1"/>
    <col min="771" max="773" width="17.7265625" style="13" customWidth="1"/>
    <col min="774" max="774" width="11.7265625" style="13" customWidth="1"/>
    <col min="775" max="775" width="15.54296875" style="13" customWidth="1"/>
    <col min="776" max="776" width="13.81640625" style="13" customWidth="1"/>
    <col min="777" max="782" width="15.1796875" style="13" customWidth="1"/>
    <col min="783" max="785" width="0" style="13" hidden="1" customWidth="1"/>
    <col min="786" max="786" width="15.1796875" style="13" customWidth="1"/>
    <col min="787" max="1024" width="9.1796875" style="13"/>
    <col min="1025" max="1025" width="11.54296875" style="13" customWidth="1"/>
    <col min="1026" max="1026" width="49.1796875" style="13" customWidth="1"/>
    <col min="1027" max="1029" width="17.7265625" style="13" customWidth="1"/>
    <col min="1030" max="1030" width="11.7265625" style="13" customWidth="1"/>
    <col min="1031" max="1031" width="15.54296875" style="13" customWidth="1"/>
    <col min="1032" max="1032" width="13.81640625" style="13" customWidth="1"/>
    <col min="1033" max="1038" width="15.1796875" style="13" customWidth="1"/>
    <col min="1039" max="1041" width="0" style="13" hidden="1" customWidth="1"/>
    <col min="1042" max="1042" width="15.1796875" style="13" customWidth="1"/>
    <col min="1043" max="1280" width="9.1796875" style="13"/>
    <col min="1281" max="1281" width="11.54296875" style="13" customWidth="1"/>
    <col min="1282" max="1282" width="49.1796875" style="13" customWidth="1"/>
    <col min="1283" max="1285" width="17.7265625" style="13" customWidth="1"/>
    <col min="1286" max="1286" width="11.7265625" style="13" customWidth="1"/>
    <col min="1287" max="1287" width="15.54296875" style="13" customWidth="1"/>
    <col min="1288" max="1288" width="13.81640625" style="13" customWidth="1"/>
    <col min="1289" max="1294" width="15.1796875" style="13" customWidth="1"/>
    <col min="1295" max="1297" width="0" style="13" hidden="1" customWidth="1"/>
    <col min="1298" max="1298" width="15.1796875" style="13" customWidth="1"/>
    <col min="1299" max="1536" width="9.1796875" style="13"/>
    <col min="1537" max="1537" width="11.54296875" style="13" customWidth="1"/>
    <col min="1538" max="1538" width="49.1796875" style="13" customWidth="1"/>
    <col min="1539" max="1541" width="17.7265625" style="13" customWidth="1"/>
    <col min="1542" max="1542" width="11.7265625" style="13" customWidth="1"/>
    <col min="1543" max="1543" width="15.54296875" style="13" customWidth="1"/>
    <col min="1544" max="1544" width="13.81640625" style="13" customWidth="1"/>
    <col min="1545" max="1550" width="15.1796875" style="13" customWidth="1"/>
    <col min="1551" max="1553" width="0" style="13" hidden="1" customWidth="1"/>
    <col min="1554" max="1554" width="15.1796875" style="13" customWidth="1"/>
    <col min="1555" max="1792" width="9.1796875" style="13"/>
    <col min="1793" max="1793" width="11.54296875" style="13" customWidth="1"/>
    <col min="1794" max="1794" width="49.1796875" style="13" customWidth="1"/>
    <col min="1795" max="1797" width="17.7265625" style="13" customWidth="1"/>
    <col min="1798" max="1798" width="11.7265625" style="13" customWidth="1"/>
    <col min="1799" max="1799" width="15.54296875" style="13" customWidth="1"/>
    <col min="1800" max="1800" width="13.81640625" style="13" customWidth="1"/>
    <col min="1801" max="1806" width="15.1796875" style="13" customWidth="1"/>
    <col min="1807" max="1809" width="0" style="13" hidden="1" customWidth="1"/>
    <col min="1810" max="1810" width="15.1796875" style="13" customWidth="1"/>
    <col min="1811" max="2048" width="9.1796875" style="13"/>
    <col min="2049" max="2049" width="11.54296875" style="13" customWidth="1"/>
    <col min="2050" max="2050" width="49.1796875" style="13" customWidth="1"/>
    <col min="2051" max="2053" width="17.7265625" style="13" customWidth="1"/>
    <col min="2054" max="2054" width="11.7265625" style="13" customWidth="1"/>
    <col min="2055" max="2055" width="15.54296875" style="13" customWidth="1"/>
    <col min="2056" max="2056" width="13.81640625" style="13" customWidth="1"/>
    <col min="2057" max="2062" width="15.1796875" style="13" customWidth="1"/>
    <col min="2063" max="2065" width="0" style="13" hidden="1" customWidth="1"/>
    <col min="2066" max="2066" width="15.1796875" style="13" customWidth="1"/>
    <col min="2067" max="2304" width="9.1796875" style="13"/>
    <col min="2305" max="2305" width="11.54296875" style="13" customWidth="1"/>
    <col min="2306" max="2306" width="49.1796875" style="13" customWidth="1"/>
    <col min="2307" max="2309" width="17.7265625" style="13" customWidth="1"/>
    <col min="2310" max="2310" width="11.7265625" style="13" customWidth="1"/>
    <col min="2311" max="2311" width="15.54296875" style="13" customWidth="1"/>
    <col min="2312" max="2312" width="13.81640625" style="13" customWidth="1"/>
    <col min="2313" max="2318" width="15.1796875" style="13" customWidth="1"/>
    <col min="2319" max="2321" width="0" style="13" hidden="1" customWidth="1"/>
    <col min="2322" max="2322" width="15.1796875" style="13" customWidth="1"/>
    <col min="2323" max="2560" width="9.1796875" style="13"/>
    <col min="2561" max="2561" width="11.54296875" style="13" customWidth="1"/>
    <col min="2562" max="2562" width="49.1796875" style="13" customWidth="1"/>
    <col min="2563" max="2565" width="17.7265625" style="13" customWidth="1"/>
    <col min="2566" max="2566" width="11.7265625" style="13" customWidth="1"/>
    <col min="2567" max="2567" width="15.54296875" style="13" customWidth="1"/>
    <col min="2568" max="2568" width="13.81640625" style="13" customWidth="1"/>
    <col min="2569" max="2574" width="15.1796875" style="13" customWidth="1"/>
    <col min="2575" max="2577" width="0" style="13" hidden="1" customWidth="1"/>
    <col min="2578" max="2578" width="15.1796875" style="13" customWidth="1"/>
    <col min="2579" max="2816" width="9.1796875" style="13"/>
    <col min="2817" max="2817" width="11.54296875" style="13" customWidth="1"/>
    <col min="2818" max="2818" width="49.1796875" style="13" customWidth="1"/>
    <col min="2819" max="2821" width="17.7265625" style="13" customWidth="1"/>
    <col min="2822" max="2822" width="11.7265625" style="13" customWidth="1"/>
    <col min="2823" max="2823" width="15.54296875" style="13" customWidth="1"/>
    <col min="2824" max="2824" width="13.81640625" style="13" customWidth="1"/>
    <col min="2825" max="2830" width="15.1796875" style="13" customWidth="1"/>
    <col min="2831" max="2833" width="0" style="13" hidden="1" customWidth="1"/>
    <col min="2834" max="2834" width="15.1796875" style="13" customWidth="1"/>
    <col min="2835" max="3072" width="9.1796875" style="13"/>
    <col min="3073" max="3073" width="11.54296875" style="13" customWidth="1"/>
    <col min="3074" max="3074" width="49.1796875" style="13" customWidth="1"/>
    <col min="3075" max="3077" width="17.7265625" style="13" customWidth="1"/>
    <col min="3078" max="3078" width="11.7265625" style="13" customWidth="1"/>
    <col min="3079" max="3079" width="15.54296875" style="13" customWidth="1"/>
    <col min="3080" max="3080" width="13.81640625" style="13" customWidth="1"/>
    <col min="3081" max="3086" width="15.1796875" style="13" customWidth="1"/>
    <col min="3087" max="3089" width="0" style="13" hidden="1" customWidth="1"/>
    <col min="3090" max="3090" width="15.1796875" style="13" customWidth="1"/>
    <col min="3091" max="3328" width="9.1796875" style="13"/>
    <col min="3329" max="3329" width="11.54296875" style="13" customWidth="1"/>
    <col min="3330" max="3330" width="49.1796875" style="13" customWidth="1"/>
    <col min="3331" max="3333" width="17.7265625" style="13" customWidth="1"/>
    <col min="3334" max="3334" width="11.7265625" style="13" customWidth="1"/>
    <col min="3335" max="3335" width="15.54296875" style="13" customWidth="1"/>
    <col min="3336" max="3336" width="13.81640625" style="13" customWidth="1"/>
    <col min="3337" max="3342" width="15.1796875" style="13" customWidth="1"/>
    <col min="3343" max="3345" width="0" style="13" hidden="1" customWidth="1"/>
    <col min="3346" max="3346" width="15.1796875" style="13" customWidth="1"/>
    <col min="3347" max="3584" width="9.1796875" style="13"/>
    <col min="3585" max="3585" width="11.54296875" style="13" customWidth="1"/>
    <col min="3586" max="3586" width="49.1796875" style="13" customWidth="1"/>
    <col min="3587" max="3589" width="17.7265625" style="13" customWidth="1"/>
    <col min="3590" max="3590" width="11.7265625" style="13" customWidth="1"/>
    <col min="3591" max="3591" width="15.54296875" style="13" customWidth="1"/>
    <col min="3592" max="3592" width="13.81640625" style="13" customWidth="1"/>
    <col min="3593" max="3598" width="15.1796875" style="13" customWidth="1"/>
    <col min="3599" max="3601" width="0" style="13" hidden="1" customWidth="1"/>
    <col min="3602" max="3602" width="15.1796875" style="13" customWidth="1"/>
    <col min="3603" max="3840" width="9.1796875" style="13"/>
    <col min="3841" max="3841" width="11.54296875" style="13" customWidth="1"/>
    <col min="3842" max="3842" width="49.1796875" style="13" customWidth="1"/>
    <col min="3843" max="3845" width="17.7265625" style="13" customWidth="1"/>
    <col min="3846" max="3846" width="11.7265625" style="13" customWidth="1"/>
    <col min="3847" max="3847" width="15.54296875" style="13" customWidth="1"/>
    <col min="3848" max="3848" width="13.81640625" style="13" customWidth="1"/>
    <col min="3849" max="3854" width="15.1796875" style="13" customWidth="1"/>
    <col min="3855" max="3857" width="0" style="13" hidden="1" customWidth="1"/>
    <col min="3858" max="3858" width="15.1796875" style="13" customWidth="1"/>
    <col min="3859" max="4096" width="9.1796875" style="13"/>
    <col min="4097" max="4097" width="11.54296875" style="13" customWidth="1"/>
    <col min="4098" max="4098" width="49.1796875" style="13" customWidth="1"/>
    <col min="4099" max="4101" width="17.7265625" style="13" customWidth="1"/>
    <col min="4102" max="4102" width="11.7265625" style="13" customWidth="1"/>
    <col min="4103" max="4103" width="15.54296875" style="13" customWidth="1"/>
    <col min="4104" max="4104" width="13.81640625" style="13" customWidth="1"/>
    <col min="4105" max="4110" width="15.1796875" style="13" customWidth="1"/>
    <col min="4111" max="4113" width="0" style="13" hidden="1" customWidth="1"/>
    <col min="4114" max="4114" width="15.1796875" style="13" customWidth="1"/>
    <col min="4115" max="4352" width="9.1796875" style="13"/>
    <col min="4353" max="4353" width="11.54296875" style="13" customWidth="1"/>
    <col min="4354" max="4354" width="49.1796875" style="13" customWidth="1"/>
    <col min="4355" max="4357" width="17.7265625" style="13" customWidth="1"/>
    <col min="4358" max="4358" width="11.7265625" style="13" customWidth="1"/>
    <col min="4359" max="4359" width="15.54296875" style="13" customWidth="1"/>
    <col min="4360" max="4360" width="13.81640625" style="13" customWidth="1"/>
    <col min="4361" max="4366" width="15.1796875" style="13" customWidth="1"/>
    <col min="4367" max="4369" width="0" style="13" hidden="1" customWidth="1"/>
    <col min="4370" max="4370" width="15.1796875" style="13" customWidth="1"/>
    <col min="4371" max="4608" width="9.1796875" style="13"/>
    <col min="4609" max="4609" width="11.54296875" style="13" customWidth="1"/>
    <col min="4610" max="4610" width="49.1796875" style="13" customWidth="1"/>
    <col min="4611" max="4613" width="17.7265625" style="13" customWidth="1"/>
    <col min="4614" max="4614" width="11.7265625" style="13" customWidth="1"/>
    <col min="4615" max="4615" width="15.54296875" style="13" customWidth="1"/>
    <col min="4616" max="4616" width="13.81640625" style="13" customWidth="1"/>
    <col min="4617" max="4622" width="15.1796875" style="13" customWidth="1"/>
    <col min="4623" max="4625" width="0" style="13" hidden="1" customWidth="1"/>
    <col min="4626" max="4626" width="15.1796875" style="13" customWidth="1"/>
    <col min="4627" max="4864" width="9.1796875" style="13"/>
    <col min="4865" max="4865" width="11.54296875" style="13" customWidth="1"/>
    <col min="4866" max="4866" width="49.1796875" style="13" customWidth="1"/>
    <col min="4867" max="4869" width="17.7265625" style="13" customWidth="1"/>
    <col min="4870" max="4870" width="11.7265625" style="13" customWidth="1"/>
    <col min="4871" max="4871" width="15.54296875" style="13" customWidth="1"/>
    <col min="4872" max="4872" width="13.81640625" style="13" customWidth="1"/>
    <col min="4873" max="4878" width="15.1796875" style="13" customWidth="1"/>
    <col min="4879" max="4881" width="0" style="13" hidden="1" customWidth="1"/>
    <col min="4882" max="4882" width="15.1796875" style="13" customWidth="1"/>
    <col min="4883" max="5120" width="9.1796875" style="13"/>
    <col min="5121" max="5121" width="11.54296875" style="13" customWidth="1"/>
    <col min="5122" max="5122" width="49.1796875" style="13" customWidth="1"/>
    <col min="5123" max="5125" width="17.7265625" style="13" customWidth="1"/>
    <col min="5126" max="5126" width="11.7265625" style="13" customWidth="1"/>
    <col min="5127" max="5127" width="15.54296875" style="13" customWidth="1"/>
    <col min="5128" max="5128" width="13.81640625" style="13" customWidth="1"/>
    <col min="5129" max="5134" width="15.1796875" style="13" customWidth="1"/>
    <col min="5135" max="5137" width="0" style="13" hidden="1" customWidth="1"/>
    <col min="5138" max="5138" width="15.1796875" style="13" customWidth="1"/>
    <col min="5139" max="5376" width="9.1796875" style="13"/>
    <col min="5377" max="5377" width="11.54296875" style="13" customWidth="1"/>
    <col min="5378" max="5378" width="49.1796875" style="13" customWidth="1"/>
    <col min="5379" max="5381" width="17.7265625" style="13" customWidth="1"/>
    <col min="5382" max="5382" width="11.7265625" style="13" customWidth="1"/>
    <col min="5383" max="5383" width="15.54296875" style="13" customWidth="1"/>
    <col min="5384" max="5384" width="13.81640625" style="13" customWidth="1"/>
    <col min="5385" max="5390" width="15.1796875" style="13" customWidth="1"/>
    <col min="5391" max="5393" width="0" style="13" hidden="1" customWidth="1"/>
    <col min="5394" max="5394" width="15.1796875" style="13" customWidth="1"/>
    <col min="5395" max="5632" width="9.1796875" style="13"/>
    <col min="5633" max="5633" width="11.54296875" style="13" customWidth="1"/>
    <col min="5634" max="5634" width="49.1796875" style="13" customWidth="1"/>
    <col min="5635" max="5637" width="17.7265625" style="13" customWidth="1"/>
    <col min="5638" max="5638" width="11.7265625" style="13" customWidth="1"/>
    <col min="5639" max="5639" width="15.54296875" style="13" customWidth="1"/>
    <col min="5640" max="5640" width="13.81640625" style="13" customWidth="1"/>
    <col min="5641" max="5646" width="15.1796875" style="13" customWidth="1"/>
    <col min="5647" max="5649" width="0" style="13" hidden="1" customWidth="1"/>
    <col min="5650" max="5650" width="15.1796875" style="13" customWidth="1"/>
    <col min="5651" max="5888" width="9.1796875" style="13"/>
    <col min="5889" max="5889" width="11.54296875" style="13" customWidth="1"/>
    <col min="5890" max="5890" width="49.1796875" style="13" customWidth="1"/>
    <col min="5891" max="5893" width="17.7265625" style="13" customWidth="1"/>
    <col min="5894" max="5894" width="11.7265625" style="13" customWidth="1"/>
    <col min="5895" max="5895" width="15.54296875" style="13" customWidth="1"/>
    <col min="5896" max="5896" width="13.81640625" style="13" customWidth="1"/>
    <col min="5897" max="5902" width="15.1796875" style="13" customWidth="1"/>
    <col min="5903" max="5905" width="0" style="13" hidden="1" customWidth="1"/>
    <col min="5906" max="5906" width="15.1796875" style="13" customWidth="1"/>
    <col min="5907" max="6144" width="9.1796875" style="13"/>
    <col min="6145" max="6145" width="11.54296875" style="13" customWidth="1"/>
    <col min="6146" max="6146" width="49.1796875" style="13" customWidth="1"/>
    <col min="6147" max="6149" width="17.7265625" style="13" customWidth="1"/>
    <col min="6150" max="6150" width="11.7265625" style="13" customWidth="1"/>
    <col min="6151" max="6151" width="15.54296875" style="13" customWidth="1"/>
    <col min="6152" max="6152" width="13.81640625" style="13" customWidth="1"/>
    <col min="6153" max="6158" width="15.1796875" style="13" customWidth="1"/>
    <col min="6159" max="6161" width="0" style="13" hidden="1" customWidth="1"/>
    <col min="6162" max="6162" width="15.1796875" style="13" customWidth="1"/>
    <col min="6163" max="6400" width="9.1796875" style="13"/>
    <col min="6401" max="6401" width="11.54296875" style="13" customWidth="1"/>
    <col min="6402" max="6402" width="49.1796875" style="13" customWidth="1"/>
    <col min="6403" max="6405" width="17.7265625" style="13" customWidth="1"/>
    <col min="6406" max="6406" width="11.7265625" style="13" customWidth="1"/>
    <col min="6407" max="6407" width="15.54296875" style="13" customWidth="1"/>
    <col min="6408" max="6408" width="13.81640625" style="13" customWidth="1"/>
    <col min="6409" max="6414" width="15.1796875" style="13" customWidth="1"/>
    <col min="6415" max="6417" width="0" style="13" hidden="1" customWidth="1"/>
    <col min="6418" max="6418" width="15.1796875" style="13" customWidth="1"/>
    <col min="6419" max="6656" width="9.1796875" style="13"/>
    <col min="6657" max="6657" width="11.54296875" style="13" customWidth="1"/>
    <col min="6658" max="6658" width="49.1796875" style="13" customWidth="1"/>
    <col min="6659" max="6661" width="17.7265625" style="13" customWidth="1"/>
    <col min="6662" max="6662" width="11.7265625" style="13" customWidth="1"/>
    <col min="6663" max="6663" width="15.54296875" style="13" customWidth="1"/>
    <col min="6664" max="6664" width="13.81640625" style="13" customWidth="1"/>
    <col min="6665" max="6670" width="15.1796875" style="13" customWidth="1"/>
    <col min="6671" max="6673" width="0" style="13" hidden="1" customWidth="1"/>
    <col min="6674" max="6674" width="15.1796875" style="13" customWidth="1"/>
    <col min="6675" max="6912" width="9.1796875" style="13"/>
    <col min="6913" max="6913" width="11.54296875" style="13" customWidth="1"/>
    <col min="6914" max="6914" width="49.1796875" style="13" customWidth="1"/>
    <col min="6915" max="6917" width="17.7265625" style="13" customWidth="1"/>
    <col min="6918" max="6918" width="11.7265625" style="13" customWidth="1"/>
    <col min="6919" max="6919" width="15.54296875" style="13" customWidth="1"/>
    <col min="6920" max="6920" width="13.81640625" style="13" customWidth="1"/>
    <col min="6921" max="6926" width="15.1796875" style="13" customWidth="1"/>
    <col min="6927" max="6929" width="0" style="13" hidden="1" customWidth="1"/>
    <col min="6930" max="6930" width="15.1796875" style="13" customWidth="1"/>
    <col min="6931" max="7168" width="9.1796875" style="13"/>
    <col min="7169" max="7169" width="11.54296875" style="13" customWidth="1"/>
    <col min="7170" max="7170" width="49.1796875" style="13" customWidth="1"/>
    <col min="7171" max="7173" width="17.7265625" style="13" customWidth="1"/>
    <col min="7174" max="7174" width="11.7265625" style="13" customWidth="1"/>
    <col min="7175" max="7175" width="15.54296875" style="13" customWidth="1"/>
    <col min="7176" max="7176" width="13.81640625" style="13" customWidth="1"/>
    <col min="7177" max="7182" width="15.1796875" style="13" customWidth="1"/>
    <col min="7183" max="7185" width="0" style="13" hidden="1" customWidth="1"/>
    <col min="7186" max="7186" width="15.1796875" style="13" customWidth="1"/>
    <col min="7187" max="7424" width="9.1796875" style="13"/>
    <col min="7425" max="7425" width="11.54296875" style="13" customWidth="1"/>
    <col min="7426" max="7426" width="49.1796875" style="13" customWidth="1"/>
    <col min="7427" max="7429" width="17.7265625" style="13" customWidth="1"/>
    <col min="7430" max="7430" width="11.7265625" style="13" customWidth="1"/>
    <col min="7431" max="7431" width="15.54296875" style="13" customWidth="1"/>
    <col min="7432" max="7432" width="13.81640625" style="13" customWidth="1"/>
    <col min="7433" max="7438" width="15.1796875" style="13" customWidth="1"/>
    <col min="7439" max="7441" width="0" style="13" hidden="1" customWidth="1"/>
    <col min="7442" max="7442" width="15.1796875" style="13" customWidth="1"/>
    <col min="7443" max="7680" width="9.1796875" style="13"/>
    <col min="7681" max="7681" width="11.54296875" style="13" customWidth="1"/>
    <col min="7682" max="7682" width="49.1796875" style="13" customWidth="1"/>
    <col min="7683" max="7685" width="17.7265625" style="13" customWidth="1"/>
    <col min="7686" max="7686" width="11.7265625" style="13" customWidth="1"/>
    <col min="7687" max="7687" width="15.54296875" style="13" customWidth="1"/>
    <col min="7688" max="7688" width="13.81640625" style="13" customWidth="1"/>
    <col min="7689" max="7694" width="15.1796875" style="13" customWidth="1"/>
    <col min="7695" max="7697" width="0" style="13" hidden="1" customWidth="1"/>
    <col min="7698" max="7698" width="15.1796875" style="13" customWidth="1"/>
    <col min="7699" max="7936" width="9.1796875" style="13"/>
    <col min="7937" max="7937" width="11.54296875" style="13" customWidth="1"/>
    <col min="7938" max="7938" width="49.1796875" style="13" customWidth="1"/>
    <col min="7939" max="7941" width="17.7265625" style="13" customWidth="1"/>
    <col min="7942" max="7942" width="11.7265625" style="13" customWidth="1"/>
    <col min="7943" max="7943" width="15.54296875" style="13" customWidth="1"/>
    <col min="7944" max="7944" width="13.81640625" style="13" customWidth="1"/>
    <col min="7945" max="7950" width="15.1796875" style="13" customWidth="1"/>
    <col min="7951" max="7953" width="0" style="13" hidden="1" customWidth="1"/>
    <col min="7954" max="7954" width="15.1796875" style="13" customWidth="1"/>
    <col min="7955" max="8192" width="9.1796875" style="13"/>
    <col min="8193" max="8193" width="11.54296875" style="13" customWidth="1"/>
    <col min="8194" max="8194" width="49.1796875" style="13" customWidth="1"/>
    <col min="8195" max="8197" width="17.7265625" style="13" customWidth="1"/>
    <col min="8198" max="8198" width="11.7265625" style="13" customWidth="1"/>
    <col min="8199" max="8199" width="15.54296875" style="13" customWidth="1"/>
    <col min="8200" max="8200" width="13.81640625" style="13" customWidth="1"/>
    <col min="8201" max="8206" width="15.1796875" style="13" customWidth="1"/>
    <col min="8207" max="8209" width="0" style="13" hidden="1" customWidth="1"/>
    <col min="8210" max="8210" width="15.1796875" style="13" customWidth="1"/>
    <col min="8211" max="8448" width="9.1796875" style="13"/>
    <col min="8449" max="8449" width="11.54296875" style="13" customWidth="1"/>
    <col min="8450" max="8450" width="49.1796875" style="13" customWidth="1"/>
    <col min="8451" max="8453" width="17.7265625" style="13" customWidth="1"/>
    <col min="8454" max="8454" width="11.7265625" style="13" customWidth="1"/>
    <col min="8455" max="8455" width="15.54296875" style="13" customWidth="1"/>
    <col min="8456" max="8456" width="13.81640625" style="13" customWidth="1"/>
    <col min="8457" max="8462" width="15.1796875" style="13" customWidth="1"/>
    <col min="8463" max="8465" width="0" style="13" hidden="1" customWidth="1"/>
    <col min="8466" max="8466" width="15.1796875" style="13" customWidth="1"/>
    <col min="8467" max="8704" width="9.1796875" style="13"/>
    <col min="8705" max="8705" width="11.54296875" style="13" customWidth="1"/>
    <col min="8706" max="8706" width="49.1796875" style="13" customWidth="1"/>
    <col min="8707" max="8709" width="17.7265625" style="13" customWidth="1"/>
    <col min="8710" max="8710" width="11.7265625" style="13" customWidth="1"/>
    <col min="8711" max="8711" width="15.54296875" style="13" customWidth="1"/>
    <col min="8712" max="8712" width="13.81640625" style="13" customWidth="1"/>
    <col min="8713" max="8718" width="15.1796875" style="13" customWidth="1"/>
    <col min="8719" max="8721" width="0" style="13" hidden="1" customWidth="1"/>
    <col min="8722" max="8722" width="15.1796875" style="13" customWidth="1"/>
    <col min="8723" max="8960" width="9.1796875" style="13"/>
    <col min="8961" max="8961" width="11.54296875" style="13" customWidth="1"/>
    <col min="8962" max="8962" width="49.1796875" style="13" customWidth="1"/>
    <col min="8963" max="8965" width="17.7265625" style="13" customWidth="1"/>
    <col min="8966" max="8966" width="11.7265625" style="13" customWidth="1"/>
    <col min="8967" max="8967" width="15.54296875" style="13" customWidth="1"/>
    <col min="8968" max="8968" width="13.81640625" style="13" customWidth="1"/>
    <col min="8969" max="8974" width="15.1796875" style="13" customWidth="1"/>
    <col min="8975" max="8977" width="0" style="13" hidden="1" customWidth="1"/>
    <col min="8978" max="8978" width="15.1796875" style="13" customWidth="1"/>
    <col min="8979" max="9216" width="9.1796875" style="13"/>
    <col min="9217" max="9217" width="11.54296875" style="13" customWidth="1"/>
    <col min="9218" max="9218" width="49.1796875" style="13" customWidth="1"/>
    <col min="9219" max="9221" width="17.7265625" style="13" customWidth="1"/>
    <col min="9222" max="9222" width="11.7265625" style="13" customWidth="1"/>
    <col min="9223" max="9223" width="15.54296875" style="13" customWidth="1"/>
    <col min="9224" max="9224" width="13.81640625" style="13" customWidth="1"/>
    <col min="9225" max="9230" width="15.1796875" style="13" customWidth="1"/>
    <col min="9231" max="9233" width="0" style="13" hidden="1" customWidth="1"/>
    <col min="9234" max="9234" width="15.1796875" style="13" customWidth="1"/>
    <col min="9235" max="9472" width="9.1796875" style="13"/>
    <col min="9473" max="9473" width="11.54296875" style="13" customWidth="1"/>
    <col min="9474" max="9474" width="49.1796875" style="13" customWidth="1"/>
    <col min="9475" max="9477" width="17.7265625" style="13" customWidth="1"/>
    <col min="9478" max="9478" width="11.7265625" style="13" customWidth="1"/>
    <col min="9479" max="9479" width="15.54296875" style="13" customWidth="1"/>
    <col min="9480" max="9480" width="13.81640625" style="13" customWidth="1"/>
    <col min="9481" max="9486" width="15.1796875" style="13" customWidth="1"/>
    <col min="9487" max="9489" width="0" style="13" hidden="1" customWidth="1"/>
    <col min="9490" max="9490" width="15.1796875" style="13" customWidth="1"/>
    <col min="9491" max="9728" width="9.1796875" style="13"/>
    <col min="9729" max="9729" width="11.54296875" style="13" customWidth="1"/>
    <col min="9730" max="9730" width="49.1796875" style="13" customWidth="1"/>
    <col min="9731" max="9733" width="17.7265625" style="13" customWidth="1"/>
    <col min="9734" max="9734" width="11.7265625" style="13" customWidth="1"/>
    <col min="9735" max="9735" width="15.54296875" style="13" customWidth="1"/>
    <col min="9736" max="9736" width="13.81640625" style="13" customWidth="1"/>
    <col min="9737" max="9742" width="15.1796875" style="13" customWidth="1"/>
    <col min="9743" max="9745" width="0" style="13" hidden="1" customWidth="1"/>
    <col min="9746" max="9746" width="15.1796875" style="13" customWidth="1"/>
    <col min="9747" max="9984" width="9.1796875" style="13"/>
    <col min="9985" max="9985" width="11.54296875" style="13" customWidth="1"/>
    <col min="9986" max="9986" width="49.1796875" style="13" customWidth="1"/>
    <col min="9987" max="9989" width="17.7265625" style="13" customWidth="1"/>
    <col min="9990" max="9990" width="11.7265625" style="13" customWidth="1"/>
    <col min="9991" max="9991" width="15.54296875" style="13" customWidth="1"/>
    <col min="9992" max="9992" width="13.81640625" style="13" customWidth="1"/>
    <col min="9993" max="9998" width="15.1796875" style="13" customWidth="1"/>
    <col min="9999" max="10001" width="0" style="13" hidden="1" customWidth="1"/>
    <col min="10002" max="10002" width="15.1796875" style="13" customWidth="1"/>
    <col min="10003" max="10240" width="9.1796875" style="13"/>
    <col min="10241" max="10241" width="11.54296875" style="13" customWidth="1"/>
    <col min="10242" max="10242" width="49.1796875" style="13" customWidth="1"/>
    <col min="10243" max="10245" width="17.7265625" style="13" customWidth="1"/>
    <col min="10246" max="10246" width="11.7265625" style="13" customWidth="1"/>
    <col min="10247" max="10247" width="15.54296875" style="13" customWidth="1"/>
    <col min="10248" max="10248" width="13.81640625" style="13" customWidth="1"/>
    <col min="10249" max="10254" width="15.1796875" style="13" customWidth="1"/>
    <col min="10255" max="10257" width="0" style="13" hidden="1" customWidth="1"/>
    <col min="10258" max="10258" width="15.1796875" style="13" customWidth="1"/>
    <col min="10259" max="10496" width="9.1796875" style="13"/>
    <col min="10497" max="10497" width="11.54296875" style="13" customWidth="1"/>
    <col min="10498" max="10498" width="49.1796875" style="13" customWidth="1"/>
    <col min="10499" max="10501" width="17.7265625" style="13" customWidth="1"/>
    <col min="10502" max="10502" width="11.7265625" style="13" customWidth="1"/>
    <col min="10503" max="10503" width="15.54296875" style="13" customWidth="1"/>
    <col min="10504" max="10504" width="13.81640625" style="13" customWidth="1"/>
    <col min="10505" max="10510" width="15.1796875" style="13" customWidth="1"/>
    <col min="10511" max="10513" width="0" style="13" hidden="1" customWidth="1"/>
    <col min="10514" max="10514" width="15.1796875" style="13" customWidth="1"/>
    <col min="10515" max="10752" width="9.1796875" style="13"/>
    <col min="10753" max="10753" width="11.54296875" style="13" customWidth="1"/>
    <col min="10754" max="10754" width="49.1796875" style="13" customWidth="1"/>
    <col min="10755" max="10757" width="17.7265625" style="13" customWidth="1"/>
    <col min="10758" max="10758" width="11.7265625" style="13" customWidth="1"/>
    <col min="10759" max="10759" width="15.54296875" style="13" customWidth="1"/>
    <col min="10760" max="10760" width="13.81640625" style="13" customWidth="1"/>
    <col min="10761" max="10766" width="15.1796875" style="13" customWidth="1"/>
    <col min="10767" max="10769" width="0" style="13" hidden="1" customWidth="1"/>
    <col min="10770" max="10770" width="15.1796875" style="13" customWidth="1"/>
    <col min="10771" max="11008" width="9.1796875" style="13"/>
    <col min="11009" max="11009" width="11.54296875" style="13" customWidth="1"/>
    <col min="11010" max="11010" width="49.1796875" style="13" customWidth="1"/>
    <col min="11011" max="11013" width="17.7265625" style="13" customWidth="1"/>
    <col min="11014" max="11014" width="11.7265625" style="13" customWidth="1"/>
    <col min="11015" max="11015" width="15.54296875" style="13" customWidth="1"/>
    <col min="11016" max="11016" width="13.81640625" style="13" customWidth="1"/>
    <col min="11017" max="11022" width="15.1796875" style="13" customWidth="1"/>
    <col min="11023" max="11025" width="0" style="13" hidden="1" customWidth="1"/>
    <col min="11026" max="11026" width="15.1796875" style="13" customWidth="1"/>
    <col min="11027" max="11264" width="9.1796875" style="13"/>
    <col min="11265" max="11265" width="11.54296875" style="13" customWidth="1"/>
    <col min="11266" max="11266" width="49.1796875" style="13" customWidth="1"/>
    <col min="11267" max="11269" width="17.7265625" style="13" customWidth="1"/>
    <col min="11270" max="11270" width="11.7265625" style="13" customWidth="1"/>
    <col min="11271" max="11271" width="15.54296875" style="13" customWidth="1"/>
    <col min="11272" max="11272" width="13.81640625" style="13" customWidth="1"/>
    <col min="11273" max="11278" width="15.1796875" style="13" customWidth="1"/>
    <col min="11279" max="11281" width="0" style="13" hidden="1" customWidth="1"/>
    <col min="11282" max="11282" width="15.1796875" style="13" customWidth="1"/>
    <col min="11283" max="11520" width="9.1796875" style="13"/>
    <col min="11521" max="11521" width="11.54296875" style="13" customWidth="1"/>
    <col min="11522" max="11522" width="49.1796875" style="13" customWidth="1"/>
    <col min="11523" max="11525" width="17.7265625" style="13" customWidth="1"/>
    <col min="11526" max="11526" width="11.7265625" style="13" customWidth="1"/>
    <col min="11527" max="11527" width="15.54296875" style="13" customWidth="1"/>
    <col min="11528" max="11528" width="13.81640625" style="13" customWidth="1"/>
    <col min="11529" max="11534" width="15.1796875" style="13" customWidth="1"/>
    <col min="11535" max="11537" width="0" style="13" hidden="1" customWidth="1"/>
    <col min="11538" max="11538" width="15.1796875" style="13" customWidth="1"/>
    <col min="11539" max="11776" width="9.1796875" style="13"/>
    <col min="11777" max="11777" width="11.54296875" style="13" customWidth="1"/>
    <col min="11778" max="11778" width="49.1796875" style="13" customWidth="1"/>
    <col min="11779" max="11781" width="17.7265625" style="13" customWidth="1"/>
    <col min="11782" max="11782" width="11.7265625" style="13" customWidth="1"/>
    <col min="11783" max="11783" width="15.54296875" style="13" customWidth="1"/>
    <col min="11784" max="11784" width="13.81640625" style="13" customWidth="1"/>
    <col min="11785" max="11790" width="15.1796875" style="13" customWidth="1"/>
    <col min="11791" max="11793" width="0" style="13" hidden="1" customWidth="1"/>
    <col min="11794" max="11794" width="15.1796875" style="13" customWidth="1"/>
    <col min="11795" max="12032" width="9.1796875" style="13"/>
    <col min="12033" max="12033" width="11.54296875" style="13" customWidth="1"/>
    <col min="12034" max="12034" width="49.1796875" style="13" customWidth="1"/>
    <col min="12035" max="12037" width="17.7265625" style="13" customWidth="1"/>
    <col min="12038" max="12038" width="11.7265625" style="13" customWidth="1"/>
    <col min="12039" max="12039" width="15.54296875" style="13" customWidth="1"/>
    <col min="12040" max="12040" width="13.81640625" style="13" customWidth="1"/>
    <col min="12041" max="12046" width="15.1796875" style="13" customWidth="1"/>
    <col min="12047" max="12049" width="0" style="13" hidden="1" customWidth="1"/>
    <col min="12050" max="12050" width="15.1796875" style="13" customWidth="1"/>
    <col min="12051" max="12288" width="9.1796875" style="13"/>
    <col min="12289" max="12289" width="11.54296875" style="13" customWidth="1"/>
    <col min="12290" max="12290" width="49.1796875" style="13" customWidth="1"/>
    <col min="12291" max="12293" width="17.7265625" style="13" customWidth="1"/>
    <col min="12294" max="12294" width="11.7265625" style="13" customWidth="1"/>
    <col min="12295" max="12295" width="15.54296875" style="13" customWidth="1"/>
    <col min="12296" max="12296" width="13.81640625" style="13" customWidth="1"/>
    <col min="12297" max="12302" width="15.1796875" style="13" customWidth="1"/>
    <col min="12303" max="12305" width="0" style="13" hidden="1" customWidth="1"/>
    <col min="12306" max="12306" width="15.1796875" style="13" customWidth="1"/>
    <col min="12307" max="12544" width="9.1796875" style="13"/>
    <col min="12545" max="12545" width="11.54296875" style="13" customWidth="1"/>
    <col min="12546" max="12546" width="49.1796875" style="13" customWidth="1"/>
    <col min="12547" max="12549" width="17.7265625" style="13" customWidth="1"/>
    <col min="12550" max="12550" width="11.7265625" style="13" customWidth="1"/>
    <col min="12551" max="12551" width="15.54296875" style="13" customWidth="1"/>
    <col min="12552" max="12552" width="13.81640625" style="13" customWidth="1"/>
    <col min="12553" max="12558" width="15.1796875" style="13" customWidth="1"/>
    <col min="12559" max="12561" width="0" style="13" hidden="1" customWidth="1"/>
    <col min="12562" max="12562" width="15.1796875" style="13" customWidth="1"/>
    <col min="12563" max="12800" width="9.1796875" style="13"/>
    <col min="12801" max="12801" width="11.54296875" style="13" customWidth="1"/>
    <col min="12802" max="12802" width="49.1796875" style="13" customWidth="1"/>
    <col min="12803" max="12805" width="17.7265625" style="13" customWidth="1"/>
    <col min="12806" max="12806" width="11.7265625" style="13" customWidth="1"/>
    <col min="12807" max="12807" width="15.54296875" style="13" customWidth="1"/>
    <col min="12808" max="12808" width="13.81640625" style="13" customWidth="1"/>
    <col min="12809" max="12814" width="15.1796875" style="13" customWidth="1"/>
    <col min="12815" max="12817" width="0" style="13" hidden="1" customWidth="1"/>
    <col min="12818" max="12818" width="15.1796875" style="13" customWidth="1"/>
    <col min="12819" max="13056" width="9.1796875" style="13"/>
    <col min="13057" max="13057" width="11.54296875" style="13" customWidth="1"/>
    <col min="13058" max="13058" width="49.1796875" style="13" customWidth="1"/>
    <col min="13059" max="13061" width="17.7265625" style="13" customWidth="1"/>
    <col min="13062" max="13062" width="11.7265625" style="13" customWidth="1"/>
    <col min="13063" max="13063" width="15.54296875" style="13" customWidth="1"/>
    <col min="13064" max="13064" width="13.81640625" style="13" customWidth="1"/>
    <col min="13065" max="13070" width="15.1796875" style="13" customWidth="1"/>
    <col min="13071" max="13073" width="0" style="13" hidden="1" customWidth="1"/>
    <col min="13074" max="13074" width="15.1796875" style="13" customWidth="1"/>
    <col min="13075" max="13312" width="9.1796875" style="13"/>
    <col min="13313" max="13313" width="11.54296875" style="13" customWidth="1"/>
    <col min="13314" max="13314" width="49.1796875" style="13" customWidth="1"/>
    <col min="13315" max="13317" width="17.7265625" style="13" customWidth="1"/>
    <col min="13318" max="13318" width="11.7265625" style="13" customWidth="1"/>
    <col min="13319" max="13319" width="15.54296875" style="13" customWidth="1"/>
    <col min="13320" max="13320" width="13.81640625" style="13" customWidth="1"/>
    <col min="13321" max="13326" width="15.1796875" style="13" customWidth="1"/>
    <col min="13327" max="13329" width="0" style="13" hidden="1" customWidth="1"/>
    <col min="13330" max="13330" width="15.1796875" style="13" customWidth="1"/>
    <col min="13331" max="13568" width="9.1796875" style="13"/>
    <col min="13569" max="13569" width="11.54296875" style="13" customWidth="1"/>
    <col min="13570" max="13570" width="49.1796875" style="13" customWidth="1"/>
    <col min="13571" max="13573" width="17.7265625" style="13" customWidth="1"/>
    <col min="13574" max="13574" width="11.7265625" style="13" customWidth="1"/>
    <col min="13575" max="13575" width="15.54296875" style="13" customWidth="1"/>
    <col min="13576" max="13576" width="13.81640625" style="13" customWidth="1"/>
    <col min="13577" max="13582" width="15.1796875" style="13" customWidth="1"/>
    <col min="13583" max="13585" width="0" style="13" hidden="1" customWidth="1"/>
    <col min="13586" max="13586" width="15.1796875" style="13" customWidth="1"/>
    <col min="13587" max="13824" width="9.1796875" style="13"/>
    <col min="13825" max="13825" width="11.54296875" style="13" customWidth="1"/>
    <col min="13826" max="13826" width="49.1796875" style="13" customWidth="1"/>
    <col min="13827" max="13829" width="17.7265625" style="13" customWidth="1"/>
    <col min="13830" max="13830" width="11.7265625" style="13" customWidth="1"/>
    <col min="13831" max="13831" width="15.54296875" style="13" customWidth="1"/>
    <col min="13832" max="13832" width="13.81640625" style="13" customWidth="1"/>
    <col min="13833" max="13838" width="15.1796875" style="13" customWidth="1"/>
    <col min="13839" max="13841" width="0" style="13" hidden="1" customWidth="1"/>
    <col min="13842" max="13842" width="15.1796875" style="13" customWidth="1"/>
    <col min="13843" max="14080" width="9.1796875" style="13"/>
    <col min="14081" max="14081" width="11.54296875" style="13" customWidth="1"/>
    <col min="14082" max="14082" width="49.1796875" style="13" customWidth="1"/>
    <col min="14083" max="14085" width="17.7265625" style="13" customWidth="1"/>
    <col min="14086" max="14086" width="11.7265625" style="13" customWidth="1"/>
    <col min="14087" max="14087" width="15.54296875" style="13" customWidth="1"/>
    <col min="14088" max="14088" width="13.81640625" style="13" customWidth="1"/>
    <col min="14089" max="14094" width="15.1796875" style="13" customWidth="1"/>
    <col min="14095" max="14097" width="0" style="13" hidden="1" customWidth="1"/>
    <col min="14098" max="14098" width="15.1796875" style="13" customWidth="1"/>
    <col min="14099" max="14336" width="9.1796875" style="13"/>
    <col min="14337" max="14337" width="11.54296875" style="13" customWidth="1"/>
    <col min="14338" max="14338" width="49.1796875" style="13" customWidth="1"/>
    <col min="14339" max="14341" width="17.7265625" style="13" customWidth="1"/>
    <col min="14342" max="14342" width="11.7265625" style="13" customWidth="1"/>
    <col min="14343" max="14343" width="15.54296875" style="13" customWidth="1"/>
    <col min="14344" max="14344" width="13.81640625" style="13" customWidth="1"/>
    <col min="14345" max="14350" width="15.1796875" style="13" customWidth="1"/>
    <col min="14351" max="14353" width="0" style="13" hidden="1" customWidth="1"/>
    <col min="14354" max="14354" width="15.1796875" style="13" customWidth="1"/>
    <col min="14355" max="14592" width="9.1796875" style="13"/>
    <col min="14593" max="14593" width="11.54296875" style="13" customWidth="1"/>
    <col min="14594" max="14594" width="49.1796875" style="13" customWidth="1"/>
    <col min="14595" max="14597" width="17.7265625" style="13" customWidth="1"/>
    <col min="14598" max="14598" width="11.7265625" style="13" customWidth="1"/>
    <col min="14599" max="14599" width="15.54296875" style="13" customWidth="1"/>
    <col min="14600" max="14600" width="13.81640625" style="13" customWidth="1"/>
    <col min="14601" max="14606" width="15.1796875" style="13" customWidth="1"/>
    <col min="14607" max="14609" width="0" style="13" hidden="1" customWidth="1"/>
    <col min="14610" max="14610" width="15.1796875" style="13" customWidth="1"/>
    <col min="14611" max="14848" width="9.1796875" style="13"/>
    <col min="14849" max="14849" width="11.54296875" style="13" customWidth="1"/>
    <col min="14850" max="14850" width="49.1796875" style="13" customWidth="1"/>
    <col min="14851" max="14853" width="17.7265625" style="13" customWidth="1"/>
    <col min="14854" max="14854" width="11.7265625" style="13" customWidth="1"/>
    <col min="14855" max="14855" width="15.54296875" style="13" customWidth="1"/>
    <col min="14856" max="14856" width="13.81640625" style="13" customWidth="1"/>
    <col min="14857" max="14862" width="15.1796875" style="13" customWidth="1"/>
    <col min="14863" max="14865" width="0" style="13" hidden="1" customWidth="1"/>
    <col min="14866" max="14866" width="15.1796875" style="13" customWidth="1"/>
    <col min="14867" max="15104" width="9.1796875" style="13"/>
    <col min="15105" max="15105" width="11.54296875" style="13" customWidth="1"/>
    <col min="15106" max="15106" width="49.1796875" style="13" customWidth="1"/>
    <col min="15107" max="15109" width="17.7265625" style="13" customWidth="1"/>
    <col min="15110" max="15110" width="11.7265625" style="13" customWidth="1"/>
    <col min="15111" max="15111" width="15.54296875" style="13" customWidth="1"/>
    <col min="15112" max="15112" width="13.81640625" style="13" customWidth="1"/>
    <col min="15113" max="15118" width="15.1796875" style="13" customWidth="1"/>
    <col min="15119" max="15121" width="0" style="13" hidden="1" customWidth="1"/>
    <col min="15122" max="15122" width="15.1796875" style="13" customWidth="1"/>
    <col min="15123" max="15360" width="9.1796875" style="13"/>
    <col min="15361" max="15361" width="11.54296875" style="13" customWidth="1"/>
    <col min="15362" max="15362" width="49.1796875" style="13" customWidth="1"/>
    <col min="15363" max="15365" width="17.7265625" style="13" customWidth="1"/>
    <col min="15366" max="15366" width="11.7265625" style="13" customWidth="1"/>
    <col min="15367" max="15367" width="15.54296875" style="13" customWidth="1"/>
    <col min="15368" max="15368" width="13.81640625" style="13" customWidth="1"/>
    <col min="15369" max="15374" width="15.1796875" style="13" customWidth="1"/>
    <col min="15375" max="15377" width="0" style="13" hidden="1" customWidth="1"/>
    <col min="15378" max="15378" width="15.1796875" style="13" customWidth="1"/>
    <col min="15379" max="15616" width="9.1796875" style="13"/>
    <col min="15617" max="15617" width="11.54296875" style="13" customWidth="1"/>
    <col min="15618" max="15618" width="49.1796875" style="13" customWidth="1"/>
    <col min="15619" max="15621" width="17.7265625" style="13" customWidth="1"/>
    <col min="15622" max="15622" width="11.7265625" style="13" customWidth="1"/>
    <col min="15623" max="15623" width="15.54296875" style="13" customWidth="1"/>
    <col min="15624" max="15624" width="13.81640625" style="13" customWidth="1"/>
    <col min="15625" max="15630" width="15.1796875" style="13" customWidth="1"/>
    <col min="15631" max="15633" width="0" style="13" hidden="1" customWidth="1"/>
    <col min="15634" max="15634" width="15.1796875" style="13" customWidth="1"/>
    <col min="15635" max="15872" width="9.1796875" style="13"/>
    <col min="15873" max="15873" width="11.54296875" style="13" customWidth="1"/>
    <col min="15874" max="15874" width="49.1796875" style="13" customWidth="1"/>
    <col min="15875" max="15877" width="17.7265625" style="13" customWidth="1"/>
    <col min="15878" max="15878" width="11.7265625" style="13" customWidth="1"/>
    <col min="15879" max="15879" width="15.54296875" style="13" customWidth="1"/>
    <col min="15880" max="15880" width="13.81640625" style="13" customWidth="1"/>
    <col min="15881" max="15886" width="15.1796875" style="13" customWidth="1"/>
    <col min="15887" max="15889" width="0" style="13" hidden="1" customWidth="1"/>
    <col min="15890" max="15890" width="15.1796875" style="13" customWidth="1"/>
    <col min="15891" max="16128" width="9.1796875" style="13"/>
    <col min="16129" max="16129" width="11.54296875" style="13" customWidth="1"/>
    <col min="16130" max="16130" width="49.1796875" style="13" customWidth="1"/>
    <col min="16131" max="16133" width="17.7265625" style="13" customWidth="1"/>
    <col min="16134" max="16134" width="11.7265625" style="13" customWidth="1"/>
    <col min="16135" max="16135" width="15.54296875" style="13" customWidth="1"/>
    <col min="16136" max="16136" width="13.81640625" style="13" customWidth="1"/>
    <col min="16137" max="16142" width="15.1796875" style="13" customWidth="1"/>
    <col min="16143" max="16145" width="0" style="13" hidden="1" customWidth="1"/>
    <col min="16146" max="16146" width="15.1796875" style="13" customWidth="1"/>
    <col min="16147" max="16384" width="9.1796875" style="13"/>
  </cols>
  <sheetData>
    <row r="1" spans="1:42" ht="32.25" customHeight="1" x14ac:dyDescent="0.3">
      <c r="A1" s="439" t="s">
        <v>258</v>
      </c>
      <c r="B1" s="439"/>
      <c r="C1" s="439"/>
      <c r="D1" s="439"/>
      <c r="E1" s="439"/>
      <c r="F1" s="439"/>
      <c r="G1" s="439"/>
      <c r="H1" s="12"/>
      <c r="I1" s="12"/>
    </row>
    <row r="2" spans="1:42" ht="20" x14ac:dyDescent="0.3">
      <c r="A2" s="440" t="s">
        <v>281</v>
      </c>
      <c r="B2" s="440"/>
      <c r="C2" s="440"/>
      <c r="D2" s="440"/>
      <c r="E2" s="440"/>
      <c r="F2" s="440"/>
      <c r="G2" s="440"/>
      <c r="H2" s="12"/>
      <c r="I2" s="12"/>
    </row>
    <row r="4" spans="1:42" ht="20" x14ac:dyDescent="0.3">
      <c r="A4" s="441" t="s">
        <v>75</v>
      </c>
      <c r="B4" s="441"/>
      <c r="C4" s="441"/>
      <c r="D4" s="441"/>
      <c r="E4" s="441"/>
      <c r="F4" s="441"/>
      <c r="G4" s="441"/>
    </row>
    <row r="5" spans="1:42" s="15" customFormat="1" x14ac:dyDescent="0.3">
      <c r="A5" s="14"/>
      <c r="D5" s="16"/>
      <c r="E5" s="16"/>
      <c r="F5" s="16"/>
    </row>
    <row r="6" spans="1:42" ht="15.75" customHeight="1" x14ac:dyDescent="0.3">
      <c r="A6" s="455" t="s">
        <v>10</v>
      </c>
      <c r="B6" s="456"/>
      <c r="C6" s="442" t="s">
        <v>288</v>
      </c>
      <c r="D6" s="444" t="s">
        <v>293</v>
      </c>
      <c r="E6" s="444" t="s">
        <v>289</v>
      </c>
      <c r="F6" s="444" t="s">
        <v>48</v>
      </c>
      <c r="G6" s="444" t="s">
        <v>48</v>
      </c>
    </row>
    <row r="7" spans="1:42" ht="38.25" customHeight="1" x14ac:dyDescent="0.3">
      <c r="A7" s="457"/>
      <c r="B7" s="458"/>
      <c r="C7" s="443"/>
      <c r="D7" s="445"/>
      <c r="E7" s="445"/>
      <c r="F7" s="445"/>
      <c r="G7" s="445"/>
    </row>
    <row r="8" spans="1:42" s="19" customFormat="1" ht="11.5" x14ac:dyDescent="0.25">
      <c r="A8" s="450">
        <v>1</v>
      </c>
      <c r="B8" s="450"/>
      <c r="C8" s="17">
        <v>2</v>
      </c>
      <c r="D8" s="18">
        <v>3</v>
      </c>
      <c r="E8" s="18">
        <v>4</v>
      </c>
      <c r="F8" s="18" t="s">
        <v>71</v>
      </c>
      <c r="G8" s="18" t="s">
        <v>70</v>
      </c>
    </row>
    <row r="9" spans="1:42" s="19" customFormat="1" ht="17.5" x14ac:dyDescent="0.25">
      <c r="A9" s="452" t="s">
        <v>110</v>
      </c>
      <c r="B9" s="452"/>
      <c r="C9" s="33">
        <f>C10+C13+C15+C18+C22</f>
        <v>1359486.36</v>
      </c>
      <c r="D9" s="33">
        <f t="shared" ref="D9:E9" si="0">D10+D13+D15+D18+D22</f>
        <v>3138640.35</v>
      </c>
      <c r="E9" s="33">
        <f t="shared" si="0"/>
        <v>1506483.9200000002</v>
      </c>
      <c r="F9" s="33">
        <f t="shared" ref="F9:F18" si="1">E9/C9*100</f>
        <v>110.81272783053153</v>
      </c>
      <c r="G9" s="61">
        <f>E9/D9*100</f>
        <v>47.997978487723195</v>
      </c>
    </row>
    <row r="10" spans="1:42" s="19" customFormat="1" ht="20.25" customHeight="1" x14ac:dyDescent="0.25">
      <c r="A10" s="136" t="s">
        <v>188</v>
      </c>
      <c r="B10" s="137" t="s">
        <v>189</v>
      </c>
      <c r="C10" s="138">
        <f>SUM(C11,C12)</f>
        <v>10856.44</v>
      </c>
      <c r="D10" s="138">
        <f t="shared" ref="D10:E10" si="2">SUM(D11,D12)</f>
        <v>6685.92</v>
      </c>
      <c r="E10" s="138">
        <f t="shared" si="2"/>
        <v>7033.34</v>
      </c>
      <c r="F10" s="139">
        <f t="shared" si="1"/>
        <v>64.784957131435348</v>
      </c>
      <c r="G10" s="140">
        <f>E10/D10*100</f>
        <v>105.19629310551129</v>
      </c>
    </row>
    <row r="11" spans="1:42" s="19" customFormat="1" ht="28.5" customHeight="1" x14ac:dyDescent="0.25">
      <c r="A11" s="135" t="s">
        <v>190</v>
      </c>
      <c r="B11" s="141" t="s">
        <v>191</v>
      </c>
      <c r="C11" s="148">
        <v>10856.44</v>
      </c>
      <c r="D11" s="148">
        <v>6685.92</v>
      </c>
      <c r="E11" s="148">
        <v>7033.34</v>
      </c>
      <c r="F11" s="27">
        <f t="shared" si="1"/>
        <v>64.784957131435348</v>
      </c>
      <c r="G11" s="130">
        <f t="shared" ref="G11:G23" si="3">E11/D11*100</f>
        <v>105.19629310551129</v>
      </c>
      <c r="H11" s="47"/>
      <c r="I11" s="47"/>
      <c r="J11" s="47"/>
      <c r="K11" s="47"/>
      <c r="L11" s="47"/>
    </row>
    <row r="12" spans="1:42" ht="28.5" customHeight="1" x14ac:dyDescent="0.3">
      <c r="A12" s="134" t="s">
        <v>192</v>
      </c>
      <c r="B12" s="131" t="s">
        <v>193</v>
      </c>
      <c r="C12" s="26"/>
      <c r="D12" s="26"/>
      <c r="E12" s="26"/>
      <c r="F12" s="54"/>
      <c r="G12" s="127"/>
    </row>
    <row r="13" spans="1:42" ht="27" customHeight="1" x14ac:dyDescent="0.3">
      <c r="A13" s="142" t="s">
        <v>194</v>
      </c>
      <c r="B13" s="143" t="s">
        <v>195</v>
      </c>
      <c r="C13" s="72">
        <f>C14</f>
        <v>185.8</v>
      </c>
      <c r="D13" s="72">
        <f t="shared" ref="D13:E13" si="4">D14</f>
        <v>600.70000000000005</v>
      </c>
      <c r="E13" s="72">
        <f t="shared" si="4"/>
        <v>371.6</v>
      </c>
      <c r="F13" s="72">
        <f t="shared" si="1"/>
        <v>200</v>
      </c>
      <c r="G13" s="144">
        <f>E13/D13*100</f>
        <v>61.861161977692689</v>
      </c>
    </row>
    <row r="14" spans="1:42" ht="27" customHeight="1" x14ac:dyDescent="0.3">
      <c r="A14" s="134" t="s">
        <v>196</v>
      </c>
      <c r="B14" s="132" t="s">
        <v>197</v>
      </c>
      <c r="C14" s="50">
        <v>185.8</v>
      </c>
      <c r="D14" s="21">
        <v>600.70000000000005</v>
      </c>
      <c r="E14" s="50">
        <v>371.6</v>
      </c>
      <c r="F14" s="54">
        <f t="shared" si="1"/>
        <v>200</v>
      </c>
      <c r="G14" s="127">
        <f>E14/D14*100</f>
        <v>61.861161977692689</v>
      </c>
    </row>
    <row r="15" spans="1:42" s="24" customFormat="1" ht="28.5" customHeight="1" x14ac:dyDescent="0.3">
      <c r="A15" s="142" t="s">
        <v>198</v>
      </c>
      <c r="B15" s="155" t="s">
        <v>199</v>
      </c>
      <c r="C15" s="71">
        <f>SUM(C16,C17)</f>
        <v>136419.68</v>
      </c>
      <c r="D15" s="71">
        <f t="shared" ref="D15:E15" si="5">SUM(D16,D17)</f>
        <v>269730</v>
      </c>
      <c r="E15" s="71">
        <f t="shared" si="5"/>
        <v>158556.06</v>
      </c>
      <c r="F15" s="72">
        <f t="shared" si="1"/>
        <v>116.2266763856945</v>
      </c>
      <c r="G15" s="144">
        <f t="shared" si="3"/>
        <v>58.783249916583244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23"/>
      <c r="AL15" s="23"/>
      <c r="AM15" s="23"/>
      <c r="AN15" s="23"/>
      <c r="AO15" s="23"/>
      <c r="AP15" s="23"/>
    </row>
    <row r="16" spans="1:42" s="24" customFormat="1" ht="21" customHeight="1" x14ac:dyDescent="0.3">
      <c r="A16" s="135" t="s">
        <v>200</v>
      </c>
      <c r="B16" s="132" t="s">
        <v>201</v>
      </c>
      <c r="C16" s="25">
        <v>86315.89</v>
      </c>
      <c r="D16" s="25">
        <v>165130</v>
      </c>
      <c r="E16" s="25">
        <v>107192.68</v>
      </c>
      <c r="F16" s="27">
        <f>E16/C16*100</f>
        <v>124.1864968315799</v>
      </c>
      <c r="G16" s="129">
        <f>E16/D16*100</f>
        <v>64.914116150911397</v>
      </c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23"/>
      <c r="AL16" s="23"/>
      <c r="AM16" s="23"/>
      <c r="AN16" s="23"/>
      <c r="AO16" s="23"/>
      <c r="AP16" s="23"/>
    </row>
    <row r="17" spans="1:42" s="24" customFormat="1" ht="21" customHeight="1" x14ac:dyDescent="0.3">
      <c r="A17" s="135" t="s">
        <v>212</v>
      </c>
      <c r="B17" s="132" t="s">
        <v>213</v>
      </c>
      <c r="C17" s="25">
        <v>50103.79</v>
      </c>
      <c r="D17" s="25">
        <v>104600</v>
      </c>
      <c r="E17" s="25">
        <v>51363.38</v>
      </c>
      <c r="F17" s="27">
        <f>E17/C17*100</f>
        <v>102.51396151867951</v>
      </c>
      <c r="G17" s="129">
        <f>E17/D17*100</f>
        <v>49.104569789674954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23"/>
      <c r="AL17" s="23"/>
      <c r="AM17" s="23"/>
      <c r="AN17" s="23"/>
      <c r="AO17" s="23"/>
      <c r="AP17" s="23"/>
    </row>
    <row r="18" spans="1:42" ht="27.75" customHeight="1" x14ac:dyDescent="0.3">
      <c r="A18" s="142" t="s">
        <v>202</v>
      </c>
      <c r="B18" s="143" t="s">
        <v>203</v>
      </c>
      <c r="C18" s="72">
        <f>SUM(C19:C21)</f>
        <v>1211520.4400000002</v>
      </c>
      <c r="D18" s="72">
        <f>SUM(D19:D21)</f>
        <v>2861193.73</v>
      </c>
      <c r="E18" s="72">
        <f>E19+E20+E21</f>
        <v>1340522.9200000002</v>
      </c>
      <c r="F18" s="72">
        <f t="shared" si="1"/>
        <v>110.64798213392091</v>
      </c>
      <c r="G18" s="144">
        <f>E18/D18*100</f>
        <v>46.851875353438587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23"/>
      <c r="AL18" s="23"/>
      <c r="AM18" s="23"/>
      <c r="AN18" s="23"/>
      <c r="AO18" s="23"/>
      <c r="AP18" s="23"/>
    </row>
    <row r="19" spans="1:42" ht="23.25" customHeight="1" x14ac:dyDescent="0.3">
      <c r="A19" s="135" t="s">
        <v>206</v>
      </c>
      <c r="B19" s="132" t="s">
        <v>207</v>
      </c>
      <c r="C19" s="145">
        <v>1941.74</v>
      </c>
      <c r="D19" s="145">
        <v>11455.73</v>
      </c>
      <c r="E19" s="145">
        <v>1184.3699999999999</v>
      </c>
      <c r="F19" s="27">
        <f>E19/C19*100</f>
        <v>60.995292881642236</v>
      </c>
      <c r="G19" s="130">
        <f>E19/D19*100</f>
        <v>10.338668945584436</v>
      </c>
      <c r="H19" s="47"/>
      <c r="I19" s="47"/>
      <c r="J19" s="47"/>
      <c r="K19" s="47"/>
      <c r="L19" s="47"/>
      <c r="M19" s="47"/>
      <c r="N19" s="47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3"/>
      <c r="AL19" s="23"/>
      <c r="AM19" s="23"/>
      <c r="AN19" s="23"/>
      <c r="AO19" s="23"/>
      <c r="AP19" s="23"/>
    </row>
    <row r="20" spans="1:42" ht="23.25" customHeight="1" x14ac:dyDescent="0.3">
      <c r="A20" s="135" t="s">
        <v>204</v>
      </c>
      <c r="B20" s="133" t="s">
        <v>205</v>
      </c>
      <c r="C20" s="145">
        <v>1209192.5900000001</v>
      </c>
      <c r="D20" s="25">
        <v>2849738</v>
      </c>
      <c r="E20" s="145">
        <v>1335467.95</v>
      </c>
      <c r="F20" s="27">
        <f t="shared" ref="F20" si="6">E20/C20*100</f>
        <v>110.4429485463519</v>
      </c>
      <c r="G20" s="130">
        <f t="shared" ref="G20:G21" si="7">E20/D20*100</f>
        <v>46.862832653387784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3"/>
      <c r="AL20" s="23"/>
      <c r="AM20" s="23"/>
      <c r="AN20" s="23"/>
      <c r="AO20" s="23"/>
      <c r="AP20" s="23"/>
    </row>
    <row r="21" spans="1:42" s="24" customFormat="1" ht="18" customHeight="1" x14ac:dyDescent="0.3">
      <c r="A21" s="135" t="s">
        <v>254</v>
      </c>
      <c r="B21" s="133" t="s">
        <v>255</v>
      </c>
      <c r="C21" s="25">
        <v>386.11</v>
      </c>
      <c r="D21" s="25"/>
      <c r="E21" s="25">
        <v>3870.6</v>
      </c>
      <c r="F21" s="27" t="s">
        <v>228</v>
      </c>
      <c r="G21" s="130" t="e">
        <f t="shared" si="7"/>
        <v>#DIV/0!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23"/>
      <c r="AL21" s="23"/>
      <c r="AM21" s="23"/>
      <c r="AN21" s="23"/>
      <c r="AO21" s="23"/>
      <c r="AP21" s="23"/>
    </row>
    <row r="22" spans="1:42" ht="18" customHeight="1" x14ac:dyDescent="0.3">
      <c r="A22" s="142" t="s">
        <v>208</v>
      </c>
      <c r="B22" s="155" t="s">
        <v>209</v>
      </c>
      <c r="C22" s="72">
        <f>C23</f>
        <v>504</v>
      </c>
      <c r="D22" s="72">
        <f t="shared" ref="D22:E22" si="8">D23</f>
        <v>430</v>
      </c>
      <c r="E22" s="72">
        <f t="shared" si="8"/>
        <v>0</v>
      </c>
      <c r="F22" s="72" t="s">
        <v>228</v>
      </c>
      <c r="G22" s="144">
        <f t="shared" si="3"/>
        <v>0</v>
      </c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23"/>
      <c r="AL22" s="23"/>
      <c r="AM22" s="23"/>
      <c r="AN22" s="23"/>
      <c r="AO22" s="23"/>
      <c r="AP22" s="23"/>
    </row>
    <row r="23" spans="1:42" s="24" customFormat="1" ht="26.25" customHeight="1" x14ac:dyDescent="0.3">
      <c r="A23" s="149" t="s">
        <v>210</v>
      </c>
      <c r="B23" s="150" t="s">
        <v>211</v>
      </c>
      <c r="C23" s="151">
        <v>504</v>
      </c>
      <c r="D23" s="151">
        <v>430</v>
      </c>
      <c r="E23" s="151">
        <v>0</v>
      </c>
      <c r="F23" s="152" t="s">
        <v>228</v>
      </c>
      <c r="G23" s="153">
        <f t="shared" si="3"/>
        <v>0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23"/>
      <c r="AL23" s="23"/>
      <c r="AM23" s="23"/>
      <c r="AN23" s="23"/>
      <c r="AO23" s="23"/>
      <c r="AP23" s="23"/>
    </row>
    <row r="24" spans="1:42" x14ac:dyDescent="0.3">
      <c r="A24" s="29"/>
      <c r="B24" s="30"/>
      <c r="C24" s="31"/>
      <c r="D24" s="32"/>
      <c r="E24" s="32"/>
      <c r="F24" s="146"/>
      <c r="G24" s="147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23"/>
      <c r="AL24" s="23"/>
      <c r="AM24" s="23"/>
      <c r="AN24" s="23"/>
      <c r="AO24" s="23"/>
      <c r="AP24" s="23"/>
    </row>
    <row r="25" spans="1:42" ht="14.5" customHeight="1" x14ac:dyDescent="0.3"/>
    <row r="26" spans="1:42" s="35" customFormat="1" ht="28.9" customHeight="1" x14ac:dyDescent="0.3">
      <c r="A26" s="451" t="s">
        <v>17</v>
      </c>
      <c r="B26" s="451"/>
      <c r="C26" s="451"/>
      <c r="D26" s="451"/>
      <c r="E26" s="451"/>
      <c r="F26" s="451"/>
      <c r="G26" s="451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</row>
    <row r="27" spans="1:42" s="35" customFormat="1" ht="15" customHeight="1" x14ac:dyDescent="0.3">
      <c r="A27" s="455" t="s">
        <v>10</v>
      </c>
      <c r="B27" s="456"/>
      <c r="C27" s="442" t="s">
        <v>288</v>
      </c>
      <c r="D27" s="444" t="s">
        <v>293</v>
      </c>
      <c r="E27" s="444" t="s">
        <v>289</v>
      </c>
      <c r="F27" s="444" t="s">
        <v>48</v>
      </c>
      <c r="G27" s="444" t="s">
        <v>48</v>
      </c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</row>
    <row r="28" spans="1:42" s="35" customFormat="1" ht="44.25" customHeight="1" x14ac:dyDescent="0.3">
      <c r="A28" s="457"/>
      <c r="B28" s="458"/>
      <c r="C28" s="443"/>
      <c r="D28" s="445"/>
      <c r="E28" s="445"/>
      <c r="F28" s="445"/>
      <c r="G28" s="445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</row>
    <row r="29" spans="1:42" s="35" customFormat="1" ht="15" customHeight="1" x14ac:dyDescent="0.3">
      <c r="A29" s="450">
        <v>1</v>
      </c>
      <c r="B29" s="450"/>
      <c r="C29" s="17">
        <v>2</v>
      </c>
      <c r="D29" s="18">
        <v>3</v>
      </c>
      <c r="E29" s="18">
        <v>4</v>
      </c>
      <c r="F29" s="18" t="s">
        <v>71</v>
      </c>
      <c r="G29" s="18" t="s">
        <v>70</v>
      </c>
      <c r="H29" s="19"/>
      <c r="I29" s="36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</row>
    <row r="30" spans="1:42" s="35" customFormat="1" ht="28.5" customHeight="1" x14ac:dyDescent="0.3">
      <c r="A30" s="459" t="s">
        <v>111</v>
      </c>
      <c r="B30" s="460"/>
      <c r="C30" s="154">
        <f>C31+C34+C36+C40+C44</f>
        <v>1389894.56</v>
      </c>
      <c r="D30" s="154">
        <f t="shared" ref="D30:E30" si="9">D31+D34+D36+D40+D44</f>
        <v>3148640.35</v>
      </c>
      <c r="E30" s="154">
        <f t="shared" si="9"/>
        <v>1721875.3800000004</v>
      </c>
      <c r="F30" s="369">
        <f t="shared" ref="F30:F43" si="10">E30/C30*100</f>
        <v>123.88532407810851</v>
      </c>
      <c r="G30" s="370">
        <f t="shared" ref="G30:G43" si="11">E30/D30*100</f>
        <v>54.686314999425079</v>
      </c>
      <c r="H30" s="19"/>
      <c r="I30" s="36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</row>
    <row r="31" spans="1:42" s="41" customFormat="1" ht="30" customHeight="1" x14ac:dyDescent="0.3">
      <c r="A31" s="156" t="s">
        <v>188</v>
      </c>
      <c r="B31" s="156" t="s">
        <v>189</v>
      </c>
      <c r="C31" s="157">
        <f>C32</f>
        <v>10856.44</v>
      </c>
      <c r="D31" s="157">
        <f>D32+D33</f>
        <v>6685.92</v>
      </c>
      <c r="E31" s="157">
        <f>E32+E33</f>
        <v>11978.34</v>
      </c>
      <c r="F31" s="157">
        <f t="shared" si="10"/>
        <v>110.33395846152145</v>
      </c>
      <c r="G31" s="371">
        <f t="shared" si="11"/>
        <v>179.15769258381792</v>
      </c>
      <c r="H31" s="13"/>
      <c r="I31" s="40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</row>
    <row r="32" spans="1:42" s="41" customFormat="1" ht="18.75" customHeight="1" x14ac:dyDescent="0.3">
      <c r="A32" s="158" t="s">
        <v>190</v>
      </c>
      <c r="B32" s="159" t="s">
        <v>191</v>
      </c>
      <c r="C32" s="160">
        <v>10856.44</v>
      </c>
      <c r="D32" s="160">
        <v>6685.92</v>
      </c>
      <c r="E32" s="160">
        <v>11978.34</v>
      </c>
      <c r="F32" s="361">
        <f t="shared" si="10"/>
        <v>110.33395846152145</v>
      </c>
      <c r="G32" s="362">
        <f t="shared" si="11"/>
        <v>179.15769258381792</v>
      </c>
      <c r="H32" s="45"/>
      <c r="I32" s="40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</row>
    <row r="33" spans="1:36" s="41" customFormat="1" ht="24.75" customHeight="1" x14ac:dyDescent="0.3">
      <c r="A33" s="161" t="s">
        <v>192</v>
      </c>
      <c r="B33" s="162" t="s">
        <v>193</v>
      </c>
      <c r="C33" s="163"/>
      <c r="D33" s="160"/>
      <c r="E33" s="164"/>
      <c r="F33" s="54"/>
      <c r="G33" s="363"/>
      <c r="H33" s="45"/>
      <c r="I33" s="40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</row>
    <row r="34" spans="1:36" s="35" customFormat="1" ht="23.25" customHeight="1" x14ac:dyDescent="0.3">
      <c r="A34" s="165" t="s">
        <v>194</v>
      </c>
      <c r="B34" s="166" t="s">
        <v>195</v>
      </c>
      <c r="C34" s="170">
        <f>C35</f>
        <v>156.72999999999999</v>
      </c>
      <c r="D34" s="170">
        <f t="shared" ref="D34:E34" si="12">D35</f>
        <v>600.70000000000005</v>
      </c>
      <c r="E34" s="170">
        <f t="shared" si="12"/>
        <v>181.81</v>
      </c>
      <c r="F34" s="364">
        <f t="shared" si="10"/>
        <v>116.00204172781217</v>
      </c>
      <c r="G34" s="365">
        <f t="shared" si="11"/>
        <v>30.266355918095556</v>
      </c>
      <c r="H34" s="47"/>
      <c r="I34" s="36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</row>
    <row r="35" spans="1:36" s="41" customFormat="1" ht="28.5" customHeight="1" x14ac:dyDescent="0.3">
      <c r="A35" s="161" t="s">
        <v>196</v>
      </c>
      <c r="B35" s="167" t="s">
        <v>197</v>
      </c>
      <c r="C35" s="160">
        <v>156.72999999999999</v>
      </c>
      <c r="D35" s="160">
        <v>600.70000000000005</v>
      </c>
      <c r="E35" s="160">
        <v>181.81</v>
      </c>
      <c r="F35" s="361">
        <f t="shared" si="10"/>
        <v>116.00204172781217</v>
      </c>
      <c r="G35" s="362">
        <f t="shared" si="11"/>
        <v>30.266355918095556</v>
      </c>
      <c r="H35" s="47"/>
      <c r="I35" s="36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</row>
    <row r="36" spans="1:36" s="35" customFormat="1" ht="28.5" customHeight="1" x14ac:dyDescent="0.3">
      <c r="A36" s="168" t="s">
        <v>198</v>
      </c>
      <c r="B36" s="169" t="s">
        <v>199</v>
      </c>
      <c r="C36" s="170">
        <f>C37+C38+C39</f>
        <v>155593.06</v>
      </c>
      <c r="D36" s="170">
        <f t="shared" ref="D36:E36" si="13">D37+D38+D39</f>
        <v>279730</v>
      </c>
      <c r="E36" s="170">
        <f t="shared" si="13"/>
        <v>167074.98000000001</v>
      </c>
      <c r="F36" s="366">
        <f t="shared" si="10"/>
        <v>107.37945509908991</v>
      </c>
      <c r="G36" s="367">
        <f t="shared" si="11"/>
        <v>59.727229828763448</v>
      </c>
      <c r="H36" s="47"/>
      <c r="I36" s="36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</row>
    <row r="37" spans="1:36" s="41" customFormat="1" ht="24" customHeight="1" x14ac:dyDescent="0.3">
      <c r="A37" s="158" t="s">
        <v>200</v>
      </c>
      <c r="B37" s="167" t="s">
        <v>201</v>
      </c>
      <c r="C37" s="160">
        <v>85353.57</v>
      </c>
      <c r="D37" s="160">
        <v>165130</v>
      </c>
      <c r="E37" s="160">
        <v>89644.55</v>
      </c>
      <c r="F37" s="160">
        <f t="shared" si="10"/>
        <v>105.027299971167</v>
      </c>
      <c r="G37" s="363">
        <f t="shared" si="11"/>
        <v>54.287258523587475</v>
      </c>
      <c r="H37" s="45"/>
      <c r="I37" s="40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</row>
    <row r="38" spans="1:36" s="35" customFormat="1" ht="20.25" customHeight="1" x14ac:dyDescent="0.3">
      <c r="A38" s="158" t="s">
        <v>212</v>
      </c>
      <c r="B38" s="167" t="s">
        <v>213</v>
      </c>
      <c r="C38" s="163">
        <v>56232.800000000003</v>
      </c>
      <c r="D38" s="160">
        <v>104600</v>
      </c>
      <c r="E38" s="163">
        <v>58283.519999999997</v>
      </c>
      <c r="F38" s="160">
        <f t="shared" si="10"/>
        <v>103.64683956694311</v>
      </c>
      <c r="G38" s="363">
        <f t="shared" si="11"/>
        <v>55.720382409177816</v>
      </c>
      <c r="H38" s="45"/>
      <c r="I38" s="40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</row>
    <row r="39" spans="1:36" s="35" customFormat="1" ht="20.25" customHeight="1" x14ac:dyDescent="0.3">
      <c r="A39" s="158" t="s">
        <v>214</v>
      </c>
      <c r="B39" s="167" t="s">
        <v>215</v>
      </c>
      <c r="C39" s="163">
        <v>14006.69</v>
      </c>
      <c r="D39" s="160">
        <v>10000</v>
      </c>
      <c r="E39" s="163">
        <v>19146.91</v>
      </c>
      <c r="F39" s="160">
        <f>E39/C39*100</f>
        <v>136.6983205882332</v>
      </c>
      <c r="G39" s="363">
        <f t="shared" si="11"/>
        <v>191.4691</v>
      </c>
      <c r="H39" s="45"/>
      <c r="I39" s="40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</row>
    <row r="40" spans="1:36" s="35" customFormat="1" ht="28.5" customHeight="1" x14ac:dyDescent="0.3">
      <c r="A40" s="168" t="s">
        <v>202</v>
      </c>
      <c r="B40" s="166" t="s">
        <v>203</v>
      </c>
      <c r="C40" s="170">
        <f>SUM(C41:C43)</f>
        <v>1222784.33</v>
      </c>
      <c r="D40" s="170">
        <f>SUM(D41:D43)</f>
        <v>2861193.73</v>
      </c>
      <c r="E40" s="170">
        <f>SUM(E41:E43)</f>
        <v>1542640.2500000002</v>
      </c>
      <c r="F40" s="364">
        <f t="shared" si="10"/>
        <v>126.15799958771143</v>
      </c>
      <c r="G40" s="365">
        <f t="shared" si="11"/>
        <v>53.915966396305514</v>
      </c>
      <c r="H40" s="45"/>
      <c r="I40" s="40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</row>
    <row r="41" spans="1:36" s="41" customFormat="1" ht="21.75" customHeight="1" x14ac:dyDescent="0.3">
      <c r="A41" s="158" t="s">
        <v>206</v>
      </c>
      <c r="B41" s="167" t="s">
        <v>207</v>
      </c>
      <c r="C41" s="160">
        <v>1941.74</v>
      </c>
      <c r="D41" s="160">
        <v>11455.73</v>
      </c>
      <c r="E41" s="160">
        <v>1388.3</v>
      </c>
      <c r="F41" s="160">
        <f t="shared" si="10"/>
        <v>71.497728841142489</v>
      </c>
      <c r="G41" s="160">
        <f t="shared" si="11"/>
        <v>12.118826124568228</v>
      </c>
      <c r="H41" s="47"/>
      <c r="I41" s="36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</row>
    <row r="42" spans="1:36" s="41" customFormat="1" ht="24.75" customHeight="1" x14ac:dyDescent="0.3">
      <c r="A42" s="158" t="s">
        <v>204</v>
      </c>
      <c r="B42" s="171" t="s">
        <v>205</v>
      </c>
      <c r="C42" s="160">
        <v>1218342.08</v>
      </c>
      <c r="D42" s="160">
        <v>2849738</v>
      </c>
      <c r="E42" s="160">
        <v>1537381.35</v>
      </c>
      <c r="F42" s="160">
        <f t="shared" si="10"/>
        <v>126.18634579214402</v>
      </c>
      <c r="G42" s="160">
        <f t="shared" si="11"/>
        <v>53.948164708474955</v>
      </c>
      <c r="H42" s="47"/>
      <c r="I42" s="36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</row>
    <row r="43" spans="1:36" s="41" customFormat="1" ht="24.75" customHeight="1" x14ac:dyDescent="0.3">
      <c r="A43" s="158" t="s">
        <v>254</v>
      </c>
      <c r="B43" s="171" t="s">
        <v>255</v>
      </c>
      <c r="C43" s="160">
        <v>2500.5100000000002</v>
      </c>
      <c r="D43" s="160">
        <v>0</v>
      </c>
      <c r="E43" s="160">
        <v>3870.6</v>
      </c>
      <c r="F43" s="160">
        <f t="shared" si="10"/>
        <v>154.79242234584143</v>
      </c>
      <c r="G43" s="160" t="e">
        <f t="shared" si="11"/>
        <v>#DIV/0!</v>
      </c>
      <c r="H43" s="47"/>
      <c r="I43" s="36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</row>
    <row r="44" spans="1:36" s="35" customFormat="1" ht="30" customHeight="1" x14ac:dyDescent="0.3">
      <c r="A44" s="168" t="s">
        <v>208</v>
      </c>
      <c r="B44" s="169" t="s">
        <v>209</v>
      </c>
      <c r="C44" s="170">
        <f>C45</f>
        <v>504</v>
      </c>
      <c r="D44" s="170">
        <f t="shared" ref="D44:E44" si="14">D45</f>
        <v>430</v>
      </c>
      <c r="E44" s="170">
        <f t="shared" si="14"/>
        <v>0</v>
      </c>
      <c r="F44" s="368" t="s">
        <v>228</v>
      </c>
      <c r="G44" s="368" t="s">
        <v>228</v>
      </c>
      <c r="H44" s="47"/>
      <c r="I44" s="36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</row>
    <row r="45" spans="1:36" s="35" customFormat="1" ht="33" customHeight="1" x14ac:dyDescent="0.3">
      <c r="A45" s="158" t="s">
        <v>210</v>
      </c>
      <c r="B45" s="167" t="s">
        <v>211</v>
      </c>
      <c r="C45" s="164">
        <v>504</v>
      </c>
      <c r="D45" s="160">
        <v>430</v>
      </c>
      <c r="E45" s="164">
        <v>0</v>
      </c>
      <c r="F45" s="160" t="s">
        <v>228</v>
      </c>
      <c r="G45" s="160" t="s">
        <v>228</v>
      </c>
      <c r="H45" s="45"/>
      <c r="I45" s="40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</row>
    <row r="46" spans="1:36" s="19" customFormat="1" ht="20" x14ac:dyDescent="0.25">
      <c r="A46" s="64"/>
      <c r="B46" s="64"/>
      <c r="C46" s="64"/>
      <c r="D46" s="64"/>
      <c r="E46" s="64"/>
      <c r="F46" s="64"/>
      <c r="G46" s="65"/>
    </row>
    <row r="47" spans="1:36" s="19" customFormat="1" ht="20" x14ac:dyDescent="0.4">
      <c r="A47" s="66"/>
      <c r="B47" s="66"/>
      <c r="C47" s="66"/>
      <c r="D47" s="66"/>
      <c r="E47" s="66"/>
      <c r="F47" s="66"/>
      <c r="G47" s="67"/>
    </row>
    <row r="48" spans="1:36" s="19" customFormat="1" ht="15" x14ac:dyDescent="0.3">
      <c r="A48" s="461"/>
      <c r="B48" s="461"/>
      <c r="C48" s="68"/>
      <c r="D48" s="69"/>
      <c r="E48" s="68"/>
      <c r="F48" s="68"/>
      <c r="G48" s="68"/>
    </row>
    <row r="49" spans="1:7" s="19" customFormat="1" ht="15" x14ac:dyDescent="0.3">
      <c r="A49" s="250"/>
      <c r="B49" s="250"/>
      <c r="C49" s="68"/>
      <c r="D49" s="69"/>
      <c r="E49" s="68"/>
      <c r="F49" s="68"/>
      <c r="G49" s="68"/>
    </row>
    <row r="50" spans="1:7" s="19" customFormat="1" ht="11.5" x14ac:dyDescent="0.25">
      <c r="A50" s="432"/>
      <c r="B50" s="433"/>
      <c r="C50" s="433"/>
      <c r="D50" s="434"/>
      <c r="E50" s="434"/>
      <c r="F50" s="68"/>
      <c r="G50" s="68"/>
    </row>
    <row r="51" spans="1:7" s="19" customFormat="1" x14ac:dyDescent="0.3">
      <c r="A51" s="432"/>
      <c r="B51" s="433"/>
      <c r="C51" s="433"/>
      <c r="D51" s="434"/>
      <c r="E51" s="434"/>
      <c r="F51" s="70"/>
      <c r="G51" s="70"/>
    </row>
    <row r="52" spans="1:7" s="19" customFormat="1" ht="15" customHeight="1" x14ac:dyDescent="0.3">
      <c r="A52" s="263"/>
      <c r="B52" s="264"/>
      <c r="C52" s="265"/>
      <c r="D52" s="265"/>
      <c r="E52" s="265"/>
      <c r="F52" s="70"/>
      <c r="G52" s="70"/>
    </row>
    <row r="53" spans="1:7" s="19" customFormat="1" x14ac:dyDescent="0.3">
      <c r="A53" s="263"/>
      <c r="B53" s="264"/>
      <c r="C53" s="265"/>
      <c r="D53" s="265"/>
      <c r="E53" s="265"/>
      <c r="F53" s="70"/>
      <c r="G53" s="70"/>
    </row>
    <row r="54" spans="1:7" x14ac:dyDescent="0.3">
      <c r="A54" s="263"/>
      <c r="B54" s="266"/>
      <c r="C54" s="265"/>
      <c r="D54" s="265"/>
      <c r="E54" s="265"/>
      <c r="F54" s="70"/>
      <c r="G54" s="70"/>
    </row>
    <row r="55" spans="1:7" x14ac:dyDescent="0.3">
      <c r="A55" s="263"/>
      <c r="B55" s="264"/>
      <c r="C55" s="265"/>
      <c r="D55" s="265"/>
      <c r="E55" s="265"/>
      <c r="F55" s="70"/>
      <c r="G55" s="70"/>
    </row>
    <row r="56" spans="1:7" x14ac:dyDescent="0.3">
      <c r="A56" s="263"/>
      <c r="B56" s="264"/>
      <c r="C56" s="265"/>
      <c r="D56" s="265"/>
      <c r="E56" s="265"/>
      <c r="F56" s="70"/>
      <c r="G56" s="70"/>
    </row>
    <row r="57" spans="1:7" x14ac:dyDescent="0.3">
      <c r="A57" s="263"/>
      <c r="B57" s="264"/>
      <c r="C57" s="70"/>
      <c r="D57" s="267"/>
      <c r="E57" s="70"/>
      <c r="F57" s="268"/>
    </row>
    <row r="58" spans="1:7" x14ac:dyDescent="0.3">
      <c r="A58" s="269"/>
      <c r="B58" s="264"/>
      <c r="C58" s="70"/>
      <c r="D58" s="265"/>
      <c r="E58" s="70"/>
      <c r="F58" s="268"/>
    </row>
  </sheetData>
  <protectedRanges>
    <protectedRange sqref="C34:E34" name="Range1_1"/>
    <protectedRange sqref="C40:E40" name="Range1_3"/>
    <protectedRange sqref="C44:E44" name="Range1_4"/>
    <protectedRange algorithmName="SHA-512" hashValue="R8frfBQ/MhInQYm+jLEgMwgPwCkrGPIUaxyIFLRSCn/+fIsUU6bmJDax/r7gTh2PEAEvgODYwg0rRRjqSM/oww==" saltValue="tbZzHO5lCNHCDH5y3XGZag==" spinCount="100000" sqref="C36:E36" name="Range1_20"/>
    <protectedRange algorithmName="SHA-512" hashValue="R8frfBQ/MhInQYm+jLEgMwgPwCkrGPIUaxyIFLRSCn/+fIsUU6bmJDax/r7gTh2PEAEvgODYwg0rRRjqSM/oww==" saltValue="tbZzHO5lCNHCDH5y3XGZag==" spinCount="100000" sqref="E14 C14" name="Range1_21"/>
    <protectedRange algorithmName="SHA-512" hashValue="R8frfBQ/MhInQYm+jLEgMwgPwCkrGPIUaxyIFLRSCn/+fIsUU6bmJDax/r7gTh2PEAEvgODYwg0rRRjqSM/oww==" saltValue="tbZzHO5lCNHCDH5y3XGZag==" spinCount="100000" sqref="E33" name="Range1_25"/>
    <protectedRange algorithmName="SHA-512" hashValue="R8frfBQ/MhInQYm+jLEgMwgPwCkrGPIUaxyIFLRSCn/+fIsUU6bmJDax/r7gTh2PEAEvgODYwg0rRRjqSM/oww==" saltValue="tbZzHO5lCNHCDH5y3XGZag==" spinCount="100000" sqref="E38:E39 C38:C39" name="Range1_28"/>
    <protectedRange algorithmName="SHA-512" hashValue="R8frfBQ/MhInQYm+jLEgMwgPwCkrGPIUaxyIFLRSCn/+fIsUU6bmJDax/r7gTh2PEAEvgODYwg0rRRjqSM/oww==" saltValue="tbZzHO5lCNHCDH5y3XGZag==" spinCount="100000" sqref="E45 C45" name="Range1_29"/>
  </protectedRanges>
  <mergeCells count="26">
    <mergeCell ref="D50:D51"/>
    <mergeCell ref="E50:E51"/>
    <mergeCell ref="A6:B7"/>
    <mergeCell ref="A27:B28"/>
    <mergeCell ref="A30:B30"/>
    <mergeCell ref="A29:B29"/>
    <mergeCell ref="A48:B48"/>
    <mergeCell ref="A50:A51"/>
    <mergeCell ref="B50:B51"/>
    <mergeCell ref="C50:C51"/>
    <mergeCell ref="A8:B8"/>
    <mergeCell ref="A9:B9"/>
    <mergeCell ref="A26:G26"/>
    <mergeCell ref="C27:C28"/>
    <mergeCell ref="D27:D28"/>
    <mergeCell ref="E27:E28"/>
    <mergeCell ref="F27:F28"/>
    <mergeCell ref="G27:G28"/>
    <mergeCell ref="A1:G1"/>
    <mergeCell ref="A2:G2"/>
    <mergeCell ref="A4:G4"/>
    <mergeCell ref="C6:C7"/>
    <mergeCell ref="D6:D7"/>
    <mergeCell ref="E6:E7"/>
    <mergeCell ref="F6:F7"/>
    <mergeCell ref="G6:G7"/>
  </mergeCells>
  <conditionalFormatting sqref="C33">
    <cfRule type="cellIs" dxfId="11" priority="43" operator="lessThan">
      <formula>-0.001</formula>
    </cfRule>
  </conditionalFormatting>
  <conditionalFormatting sqref="C34:E34">
    <cfRule type="cellIs" dxfId="10" priority="42" operator="lessThan">
      <formula>-0.001</formula>
    </cfRule>
  </conditionalFormatting>
  <conditionalFormatting sqref="C40:E40">
    <cfRule type="cellIs" dxfId="9" priority="40" operator="lessThan">
      <formula>-0.001</formula>
    </cfRule>
  </conditionalFormatting>
  <conditionalFormatting sqref="C44:E44">
    <cfRule type="cellIs" dxfId="8" priority="39" operator="lessThan">
      <formula>-0.001</formula>
    </cfRule>
  </conditionalFormatting>
  <conditionalFormatting sqref="C36:E36">
    <cfRule type="cellIs" dxfId="7" priority="24" operator="lessThan">
      <formula>-0.001</formula>
    </cfRule>
  </conditionalFormatting>
  <conditionalFormatting sqref="E14">
    <cfRule type="cellIs" dxfId="6" priority="23" operator="lessThan">
      <formula>-0.001</formula>
    </cfRule>
  </conditionalFormatting>
  <conditionalFormatting sqref="E33">
    <cfRule type="cellIs" dxfId="5" priority="20" operator="lessThan">
      <formula>-0.001</formula>
    </cfRule>
  </conditionalFormatting>
  <conditionalFormatting sqref="E38:E39">
    <cfRule type="cellIs" dxfId="4" priority="17" operator="lessThan">
      <formula>-0.001</formula>
    </cfRule>
  </conditionalFormatting>
  <conditionalFormatting sqref="E45">
    <cfRule type="cellIs" dxfId="3" priority="16" operator="lessThan">
      <formula>-0.001</formula>
    </cfRule>
  </conditionalFormatting>
  <conditionalFormatting sqref="C14">
    <cfRule type="cellIs" dxfId="2" priority="3" operator="lessThan">
      <formula>-0.001</formula>
    </cfRule>
  </conditionalFormatting>
  <conditionalFormatting sqref="C38:C39">
    <cfRule type="cellIs" dxfId="1" priority="2" operator="lessThan">
      <formula>-0.001</formula>
    </cfRule>
  </conditionalFormatting>
  <conditionalFormatting sqref="C45">
    <cfRule type="cellIs" dxfId="0" priority="1" operator="lessThan">
      <formula>-0.001</formula>
    </cfRule>
  </conditionalFormatting>
  <pageMargins left="0.7" right="0.7" top="0.75" bottom="0.75" header="0.3" footer="0.3"/>
  <pageSetup paperSize="9" scale="66" fitToHeight="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C20" sqref="C20"/>
    </sheetView>
  </sheetViews>
  <sheetFormatPr defaultColWidth="9.1796875" defaultRowHeight="15.5" x14ac:dyDescent="0.35"/>
  <cols>
    <col min="1" max="1" width="39.54296875" style="3" customWidth="1"/>
    <col min="2" max="2" width="17.54296875" style="3" customWidth="1"/>
    <col min="3" max="3" width="14.453125" style="3" customWidth="1"/>
    <col min="4" max="4" width="16.26953125" style="3" customWidth="1"/>
    <col min="5" max="5" width="14.26953125" style="3" customWidth="1"/>
    <col min="6" max="6" width="13.1796875" style="3" customWidth="1"/>
    <col min="7" max="16384" width="9.1796875" style="3"/>
  </cols>
  <sheetData>
    <row r="1" spans="1:6" x14ac:dyDescent="0.35">
      <c r="A1" s="462"/>
      <c r="B1" s="462"/>
      <c r="C1" s="462"/>
      <c r="D1" s="462"/>
      <c r="E1" s="462"/>
      <c r="F1" s="462"/>
    </row>
    <row r="2" spans="1:6" ht="42" customHeight="1" x14ac:dyDescent="0.35">
      <c r="A2" s="462" t="s">
        <v>282</v>
      </c>
      <c r="B2" s="462"/>
      <c r="C2" s="462"/>
      <c r="D2" s="462"/>
      <c r="E2" s="462"/>
      <c r="F2" s="462"/>
    </row>
    <row r="3" spans="1:6" x14ac:dyDescent="0.35">
      <c r="A3" s="462" t="s">
        <v>6</v>
      </c>
      <c r="B3" s="462"/>
      <c r="C3" s="462"/>
      <c r="D3" s="462"/>
      <c r="E3" s="463"/>
      <c r="F3" s="463"/>
    </row>
    <row r="4" spans="1:6" x14ac:dyDescent="0.35">
      <c r="A4" s="1"/>
      <c r="B4" s="1"/>
      <c r="C4" s="1"/>
      <c r="D4" s="1"/>
      <c r="E4" s="2"/>
      <c r="F4" s="2"/>
    </row>
    <row r="5" spans="1:6" x14ac:dyDescent="0.35">
      <c r="A5" s="462" t="s">
        <v>8</v>
      </c>
      <c r="B5" s="462"/>
      <c r="C5" s="462"/>
      <c r="D5" s="464"/>
      <c r="E5" s="464"/>
      <c r="F5" s="464"/>
    </row>
    <row r="6" spans="1:6" x14ac:dyDescent="0.35">
      <c r="A6" s="1"/>
      <c r="B6" s="1"/>
      <c r="C6" s="1"/>
      <c r="D6" s="1"/>
      <c r="E6" s="2"/>
      <c r="F6" s="2"/>
    </row>
    <row r="7" spans="1:6" x14ac:dyDescent="0.35">
      <c r="A7" s="462" t="s">
        <v>9</v>
      </c>
      <c r="B7" s="462"/>
      <c r="C7" s="462"/>
      <c r="D7" s="463"/>
      <c r="E7" s="463"/>
      <c r="F7" s="463"/>
    </row>
    <row r="8" spans="1:6" x14ac:dyDescent="0.35">
      <c r="A8" s="1"/>
      <c r="B8" s="1"/>
      <c r="C8" s="1"/>
      <c r="D8" s="1"/>
      <c r="E8" s="2"/>
      <c r="F8" s="2"/>
    </row>
    <row r="9" spans="1:6" s="6" customFormat="1" ht="39" x14ac:dyDescent="0.35">
      <c r="A9" s="5" t="s">
        <v>10</v>
      </c>
      <c r="B9" s="122" t="s">
        <v>279</v>
      </c>
      <c r="C9" s="4" t="s">
        <v>293</v>
      </c>
      <c r="D9" s="122" t="s">
        <v>280</v>
      </c>
      <c r="E9" s="4" t="s">
        <v>48</v>
      </c>
      <c r="F9" s="4" t="s">
        <v>48</v>
      </c>
    </row>
    <row r="10" spans="1:6" s="9" customFormat="1" ht="10.5" customHeight="1" x14ac:dyDescent="0.25">
      <c r="A10" s="7">
        <v>1</v>
      </c>
      <c r="B10" s="8">
        <v>2</v>
      </c>
      <c r="C10" s="8">
        <v>3</v>
      </c>
      <c r="D10" s="8">
        <v>4</v>
      </c>
      <c r="E10" s="8" t="s">
        <v>71</v>
      </c>
      <c r="F10" s="8" t="s">
        <v>70</v>
      </c>
    </row>
    <row r="11" spans="1:6" s="9" customFormat="1" ht="21.75" customHeight="1" x14ac:dyDescent="0.25">
      <c r="A11" s="11" t="s">
        <v>111</v>
      </c>
      <c r="B11" s="173">
        <f>B13</f>
        <v>1389894.56</v>
      </c>
      <c r="C11" s="174">
        <f>C13</f>
        <v>3148640.35</v>
      </c>
      <c r="D11" s="174">
        <f>D13</f>
        <v>1721875.38</v>
      </c>
      <c r="E11" s="174">
        <f>D11/B11*100</f>
        <v>123.88532407810848</v>
      </c>
      <c r="F11" s="174">
        <f>D11/C11*100</f>
        <v>54.686314999425065</v>
      </c>
    </row>
    <row r="12" spans="1:6" s="9" customFormat="1" ht="14.5" x14ac:dyDescent="0.25">
      <c r="A12" s="11" t="s">
        <v>216</v>
      </c>
      <c r="B12" s="172">
        <f>B13</f>
        <v>1389894.56</v>
      </c>
      <c r="C12" s="172">
        <f t="shared" ref="C12:D12" si="0">C13</f>
        <v>3148640.35</v>
      </c>
      <c r="D12" s="172">
        <f t="shared" si="0"/>
        <v>1721875.38</v>
      </c>
      <c r="E12" s="372">
        <f>D12/B12*100</f>
        <v>123.88532407810848</v>
      </c>
      <c r="F12" s="372">
        <f>D12/C12*100</f>
        <v>54.686314999425065</v>
      </c>
    </row>
    <row r="13" spans="1:6" s="6" customFormat="1" ht="17.25" customHeight="1" x14ac:dyDescent="0.35">
      <c r="A13" s="10" t="s">
        <v>217</v>
      </c>
      <c r="B13" s="175">
        <f>SUM(B14:B15)</f>
        <v>1389894.56</v>
      </c>
      <c r="C13" s="176">
        <f t="shared" ref="C13:D13" si="1">SUM(C14:C15)</f>
        <v>3148640.35</v>
      </c>
      <c r="D13" s="176">
        <f t="shared" si="1"/>
        <v>1721875.38</v>
      </c>
      <c r="E13" s="178">
        <f>SUM(D13/B13*100)</f>
        <v>123.88532407810848</v>
      </c>
      <c r="F13" s="178">
        <f>SUM(D13/C13*100)</f>
        <v>54.686314999425065</v>
      </c>
    </row>
    <row r="14" spans="1:6" s="6" customFormat="1" ht="14.5" x14ac:dyDescent="0.35">
      <c r="A14" s="121" t="s">
        <v>218</v>
      </c>
      <c r="B14" s="178">
        <v>1388494.56</v>
      </c>
      <c r="C14" s="177">
        <v>3147240.35</v>
      </c>
      <c r="D14" s="178">
        <v>1720475.38</v>
      </c>
      <c r="E14" s="178">
        <f t="shared" ref="E14:E15" si="2">SUM(D14/B14*100)</f>
        <v>123.90940732241687</v>
      </c>
      <c r="F14" s="178">
        <f t="shared" ref="F14:F15" si="3">SUM(D14/C14*100)</f>
        <v>54.666157924672</v>
      </c>
    </row>
    <row r="15" spans="1:6" s="6" customFormat="1" ht="26" x14ac:dyDescent="0.35">
      <c r="A15" s="121" t="s">
        <v>219</v>
      </c>
      <c r="B15" s="179">
        <v>1400</v>
      </c>
      <c r="C15" s="177">
        <v>1400</v>
      </c>
      <c r="D15" s="178">
        <v>1400</v>
      </c>
      <c r="E15" s="178">
        <f t="shared" si="2"/>
        <v>100</v>
      </c>
      <c r="F15" s="178">
        <f t="shared" si="3"/>
        <v>100</v>
      </c>
    </row>
  </sheetData>
  <mergeCells count="5">
    <mergeCell ref="A1:F1"/>
    <mergeCell ref="A3:F3"/>
    <mergeCell ref="A5:F5"/>
    <mergeCell ref="A7:F7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C6" sqref="C6"/>
    </sheetView>
  </sheetViews>
  <sheetFormatPr defaultRowHeight="12.5" x14ac:dyDescent="0.25"/>
  <cols>
    <col min="1" max="1" width="67.453125" customWidth="1"/>
    <col min="2" max="2" width="12.453125" customWidth="1"/>
    <col min="3" max="3" width="13.81640625" customWidth="1"/>
    <col min="4" max="4" width="15.81640625" customWidth="1"/>
    <col min="5" max="5" width="9.453125" customWidth="1"/>
  </cols>
  <sheetData>
    <row r="1" spans="1:6" ht="15.5" x14ac:dyDescent="0.25">
      <c r="A1" s="465" t="s">
        <v>283</v>
      </c>
      <c r="B1" s="465"/>
      <c r="C1" s="465"/>
      <c r="D1" s="465"/>
      <c r="E1" s="465"/>
      <c r="F1" s="465"/>
    </row>
    <row r="2" spans="1:6" ht="15.5" x14ac:dyDescent="0.25">
      <c r="A2" s="466" t="s">
        <v>6</v>
      </c>
      <c r="B2" s="466"/>
      <c r="C2" s="466"/>
      <c r="D2" s="466"/>
      <c r="E2" s="467"/>
      <c r="F2" s="467"/>
    </row>
    <row r="3" spans="1:6" ht="15.5" x14ac:dyDescent="0.25">
      <c r="A3" s="405"/>
      <c r="B3" s="405"/>
      <c r="C3" s="405"/>
      <c r="D3" s="405"/>
      <c r="E3" s="406"/>
      <c r="F3" s="406"/>
    </row>
    <row r="4" spans="1:6" ht="15.5" x14ac:dyDescent="0.35">
      <c r="A4" s="466" t="s">
        <v>267</v>
      </c>
      <c r="B4" s="468"/>
      <c r="C4" s="468"/>
      <c r="D4" s="468"/>
      <c r="E4" s="468"/>
      <c r="F4" s="468"/>
    </row>
    <row r="5" spans="1:6" ht="43.5" customHeight="1" x14ac:dyDescent="0.25">
      <c r="A5" s="407" t="s">
        <v>10</v>
      </c>
      <c r="B5" s="408" t="s">
        <v>279</v>
      </c>
      <c r="C5" s="411" t="s">
        <v>293</v>
      </c>
      <c r="D5" s="411" t="s">
        <v>284</v>
      </c>
      <c r="E5" s="412" t="s">
        <v>48</v>
      </c>
      <c r="F5" s="412" t="s">
        <v>48</v>
      </c>
    </row>
    <row r="6" spans="1:6" x14ac:dyDescent="0.25">
      <c r="A6" s="348">
        <v>1</v>
      </c>
      <c r="B6" s="348">
        <v>2</v>
      </c>
      <c r="C6" s="348">
        <v>3</v>
      </c>
      <c r="D6" s="348">
        <v>4</v>
      </c>
      <c r="E6" s="409" t="s">
        <v>71</v>
      </c>
      <c r="F6" s="409" t="s">
        <v>70</v>
      </c>
    </row>
    <row r="7" spans="1:6" ht="25.5" customHeight="1" x14ac:dyDescent="0.25">
      <c r="A7" s="400" t="s">
        <v>268</v>
      </c>
      <c r="B7" s="387">
        <v>0</v>
      </c>
      <c r="C7" s="387">
        <v>0</v>
      </c>
      <c r="D7" s="387">
        <v>0</v>
      </c>
      <c r="E7" s="387"/>
      <c r="F7" s="387"/>
    </row>
    <row r="8" spans="1:6" ht="25.5" customHeight="1" x14ac:dyDescent="0.25">
      <c r="A8" s="400" t="s">
        <v>269</v>
      </c>
      <c r="B8" s="387">
        <v>0</v>
      </c>
      <c r="C8" s="387">
        <v>0</v>
      </c>
      <c r="D8" s="387">
        <v>0</v>
      </c>
      <c r="E8" s="387"/>
      <c r="F8" s="387"/>
    </row>
    <row r="9" spans="1:6" ht="34.5" customHeight="1" x14ac:dyDescent="0.25">
      <c r="A9" s="401" t="s">
        <v>270</v>
      </c>
      <c r="B9" s="388">
        <v>0</v>
      </c>
      <c r="C9" s="389">
        <v>0</v>
      </c>
      <c r="D9" s="388">
        <v>0</v>
      </c>
      <c r="E9" s="388"/>
      <c r="F9" s="387"/>
    </row>
    <row r="10" spans="1:6" ht="25.5" customHeight="1" x14ac:dyDescent="0.25">
      <c r="A10" s="401" t="s">
        <v>271</v>
      </c>
      <c r="B10" s="388">
        <v>0</v>
      </c>
      <c r="C10" s="389">
        <v>0</v>
      </c>
      <c r="D10" s="388">
        <v>0</v>
      </c>
      <c r="E10" s="388"/>
      <c r="F10" s="387"/>
    </row>
    <row r="11" spans="1:6" ht="25.5" customHeight="1" x14ac:dyDescent="0.25">
      <c r="A11" s="402" t="s">
        <v>272</v>
      </c>
      <c r="B11" s="390">
        <v>0</v>
      </c>
      <c r="C11" s="390">
        <f>C12+C17+C49+C53+C56</f>
        <v>0</v>
      </c>
      <c r="D11" s="390">
        <v>0</v>
      </c>
      <c r="E11" s="390"/>
      <c r="F11" s="390"/>
    </row>
    <row r="12" spans="1:6" ht="25.5" customHeight="1" x14ac:dyDescent="0.25">
      <c r="A12" s="403" t="s">
        <v>273</v>
      </c>
      <c r="B12" s="390">
        <v>0</v>
      </c>
      <c r="C12" s="390">
        <v>0</v>
      </c>
      <c r="D12" s="390">
        <v>0</v>
      </c>
      <c r="E12" s="396"/>
      <c r="F12" s="396"/>
    </row>
    <row r="13" spans="1:6" ht="28" x14ac:dyDescent="0.25">
      <c r="A13" s="404" t="s">
        <v>274</v>
      </c>
      <c r="B13" s="399">
        <v>0</v>
      </c>
      <c r="C13" s="399">
        <v>0</v>
      </c>
      <c r="D13" s="399">
        <v>0</v>
      </c>
      <c r="E13" s="398"/>
      <c r="F13" s="397"/>
    </row>
    <row r="14" spans="1:6" ht="15.5" x14ac:dyDescent="0.25">
      <c r="A14" s="404" t="s">
        <v>275</v>
      </c>
      <c r="B14" s="399">
        <v>0</v>
      </c>
      <c r="C14" s="399">
        <v>0</v>
      </c>
      <c r="D14" s="399">
        <v>0</v>
      </c>
      <c r="E14" s="398"/>
      <c r="F14" s="397"/>
    </row>
  </sheetData>
  <mergeCells count="3">
    <mergeCell ref="A1:F1"/>
    <mergeCell ref="A2:F2"/>
    <mergeCell ref="A4:F4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C6" sqref="C6"/>
    </sheetView>
  </sheetViews>
  <sheetFormatPr defaultRowHeight="12.5" x14ac:dyDescent="0.25"/>
  <cols>
    <col min="1" max="1" width="43.1796875" customWidth="1"/>
    <col min="2" max="2" width="12.453125" customWidth="1"/>
    <col min="3" max="3" width="13.81640625" customWidth="1"/>
    <col min="4" max="4" width="15.81640625" customWidth="1"/>
    <col min="5" max="5" width="10.08984375" customWidth="1"/>
  </cols>
  <sheetData>
    <row r="1" spans="1:6" ht="15.5" x14ac:dyDescent="0.25">
      <c r="A1" s="465" t="s">
        <v>283</v>
      </c>
      <c r="B1" s="465"/>
      <c r="C1" s="465"/>
      <c r="D1" s="465"/>
      <c r="E1" s="465"/>
      <c r="F1" s="465"/>
    </row>
    <row r="2" spans="1:6" ht="15.5" x14ac:dyDescent="0.25">
      <c r="A2" s="466" t="s">
        <v>6</v>
      </c>
      <c r="B2" s="466"/>
      <c r="C2" s="466"/>
      <c r="D2" s="466"/>
      <c r="E2" s="467"/>
      <c r="F2" s="467"/>
    </row>
    <row r="3" spans="1:6" ht="15.5" x14ac:dyDescent="0.25">
      <c r="A3" s="405"/>
      <c r="B3" s="405"/>
      <c r="C3" s="405"/>
      <c r="D3" s="405"/>
      <c r="E3" s="406"/>
      <c r="F3" s="406"/>
    </row>
    <row r="4" spans="1:6" ht="15.5" x14ac:dyDescent="0.35">
      <c r="A4" s="466" t="s">
        <v>261</v>
      </c>
      <c r="B4" s="468"/>
      <c r="C4" s="468"/>
      <c r="D4" s="468"/>
      <c r="E4" s="468"/>
      <c r="F4" s="468"/>
    </row>
    <row r="5" spans="1:6" ht="43.5" customHeight="1" x14ac:dyDescent="0.25">
      <c r="A5" s="407" t="s">
        <v>10</v>
      </c>
      <c r="B5" s="408" t="s">
        <v>279</v>
      </c>
      <c r="C5" s="411" t="s">
        <v>293</v>
      </c>
      <c r="D5" s="411" t="s">
        <v>284</v>
      </c>
      <c r="E5" s="412" t="s">
        <v>48</v>
      </c>
      <c r="F5" s="407" t="s">
        <v>48</v>
      </c>
    </row>
    <row r="6" spans="1:6" x14ac:dyDescent="0.25">
      <c r="A6" s="348">
        <v>1</v>
      </c>
      <c r="B6" s="348">
        <v>2</v>
      </c>
      <c r="C6" s="348">
        <v>3</v>
      </c>
      <c r="D6" s="348">
        <v>4</v>
      </c>
      <c r="E6" s="409" t="s">
        <v>71</v>
      </c>
      <c r="F6" s="409" t="s">
        <v>70</v>
      </c>
    </row>
    <row r="7" spans="1:6" ht="25.5" customHeight="1" x14ac:dyDescent="0.25">
      <c r="A7" s="392" t="s">
        <v>262</v>
      </c>
      <c r="B7" s="387">
        <v>0</v>
      </c>
      <c r="C7" s="387">
        <v>0</v>
      </c>
      <c r="D7" s="387">
        <v>0</v>
      </c>
      <c r="E7" s="387"/>
      <c r="F7" s="387"/>
    </row>
    <row r="8" spans="1:6" ht="25.5" customHeight="1" x14ac:dyDescent="0.25">
      <c r="A8" s="392" t="s">
        <v>263</v>
      </c>
      <c r="B8" s="387">
        <v>0</v>
      </c>
      <c r="C8" s="387">
        <v>0</v>
      </c>
      <c r="D8" s="387">
        <v>0</v>
      </c>
      <c r="E8" s="387"/>
      <c r="F8" s="387"/>
    </row>
    <row r="9" spans="1:6" ht="25.5" customHeight="1" x14ac:dyDescent="0.25">
      <c r="A9" s="393" t="s">
        <v>264</v>
      </c>
      <c r="B9" s="388">
        <v>0</v>
      </c>
      <c r="C9" s="389">
        <v>0</v>
      </c>
      <c r="D9" s="388">
        <v>0</v>
      </c>
      <c r="E9" s="388"/>
      <c r="F9" s="387"/>
    </row>
    <row r="10" spans="1:6" ht="25.5" customHeight="1" x14ac:dyDescent="0.25">
      <c r="A10" s="393" t="s">
        <v>265</v>
      </c>
      <c r="B10" s="388">
        <v>0</v>
      </c>
      <c r="C10" s="389">
        <v>0</v>
      </c>
      <c r="D10" s="388">
        <v>0</v>
      </c>
      <c r="E10" s="388"/>
      <c r="F10" s="387"/>
    </row>
    <row r="11" spans="1:6" ht="25.5" customHeight="1" x14ac:dyDescent="0.25">
      <c r="A11" s="394" t="s">
        <v>266</v>
      </c>
      <c r="B11" s="390">
        <v>0</v>
      </c>
      <c r="C11" s="390">
        <f>C12+C17+C49+C53+C56</f>
        <v>0</v>
      </c>
      <c r="D11" s="390">
        <v>0</v>
      </c>
      <c r="E11" s="390"/>
      <c r="F11" s="390"/>
    </row>
    <row r="12" spans="1:6" ht="25.5" customHeight="1" x14ac:dyDescent="0.25">
      <c r="A12" s="395" t="s">
        <v>106</v>
      </c>
      <c r="B12" s="391">
        <v>0</v>
      </c>
      <c r="C12" s="391">
        <v>0</v>
      </c>
      <c r="D12" s="391">
        <v>0</v>
      </c>
      <c r="E12" s="391"/>
      <c r="F12" s="391"/>
    </row>
  </sheetData>
  <mergeCells count="3">
    <mergeCell ref="A1:F1"/>
    <mergeCell ref="A2:F2"/>
    <mergeCell ref="A4:F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2"/>
  <sheetViews>
    <sheetView topLeftCell="A208" zoomScaleNormal="100" workbookViewId="0">
      <selection activeCell="E4" sqref="E4"/>
    </sheetView>
  </sheetViews>
  <sheetFormatPr defaultColWidth="8.81640625" defaultRowHeight="9" x14ac:dyDescent="0.2"/>
  <cols>
    <col min="1" max="1" width="68.26953125" style="82" customWidth="1"/>
    <col min="2" max="2" width="16.453125" style="82" customWidth="1"/>
    <col min="3" max="3" width="17.7265625" style="82" customWidth="1"/>
    <col min="4" max="4" width="13.453125" style="82" customWidth="1"/>
    <col min="5" max="6" width="8.81640625" style="82"/>
    <col min="7" max="7" width="14.54296875" style="82" customWidth="1"/>
    <col min="8" max="16384" width="8.81640625" style="82"/>
  </cols>
  <sheetData>
    <row r="1" spans="1:5" ht="20.25" customHeight="1" x14ac:dyDescent="0.2">
      <c r="A1" s="478" t="s">
        <v>291</v>
      </c>
      <c r="B1" s="478"/>
      <c r="C1" s="478"/>
      <c r="D1" s="478"/>
      <c r="E1" s="81"/>
    </row>
    <row r="2" spans="1:5" ht="15" customHeight="1" x14ac:dyDescent="0.2">
      <c r="A2" s="478"/>
      <c r="B2" s="478"/>
      <c r="C2" s="478"/>
      <c r="D2" s="478"/>
    </row>
    <row r="3" spans="1:5" ht="10.5" customHeight="1" x14ac:dyDescent="0.2">
      <c r="A3" s="478"/>
      <c r="B3" s="478"/>
      <c r="C3" s="478"/>
      <c r="D3" s="478"/>
    </row>
    <row r="4" spans="1:5" ht="42" customHeight="1" x14ac:dyDescent="0.2">
      <c r="A4" s="479"/>
      <c r="B4" s="479"/>
      <c r="C4" s="479"/>
      <c r="D4" s="479"/>
    </row>
    <row r="5" spans="1:5" ht="13.5" hidden="1" x14ac:dyDescent="0.25">
      <c r="A5" s="270"/>
      <c r="B5" s="270"/>
      <c r="C5" s="270"/>
      <c r="D5" s="270"/>
      <c r="E5" s="271"/>
    </row>
    <row r="6" spans="1:5" ht="20" hidden="1" x14ac:dyDescent="0.2">
      <c r="A6" s="470"/>
      <c r="B6" s="470"/>
      <c r="C6" s="470"/>
      <c r="D6" s="470"/>
      <c r="E6" s="272"/>
    </row>
    <row r="7" spans="1:5" ht="17.5" hidden="1" x14ac:dyDescent="0.2">
      <c r="A7" s="273"/>
      <c r="B7" s="273"/>
      <c r="C7" s="273"/>
      <c r="D7" s="273"/>
      <c r="E7" s="273"/>
    </row>
    <row r="8" spans="1:5" ht="10.5" hidden="1" customHeight="1" x14ac:dyDescent="0.2">
      <c r="A8" s="471"/>
      <c r="B8" s="472"/>
      <c r="C8" s="472"/>
      <c r="D8" s="473"/>
      <c r="E8" s="472"/>
    </row>
    <row r="9" spans="1:5" ht="48" hidden="1" customHeight="1" x14ac:dyDescent="0.2">
      <c r="A9" s="471"/>
      <c r="B9" s="472"/>
      <c r="C9" s="472"/>
      <c r="D9" s="473"/>
      <c r="E9" s="472"/>
    </row>
    <row r="10" spans="1:5" ht="11.5" hidden="1" x14ac:dyDescent="0.2">
      <c r="A10" s="274"/>
      <c r="B10" s="275"/>
      <c r="C10" s="84"/>
      <c r="D10" s="84"/>
      <c r="E10" s="84"/>
    </row>
    <row r="11" spans="1:5" ht="15.5" hidden="1" x14ac:dyDescent="0.2">
      <c r="A11" s="276"/>
      <c r="B11" s="277"/>
      <c r="C11" s="278"/>
      <c r="D11" s="277"/>
      <c r="E11" s="85"/>
    </row>
    <row r="12" spans="1:5" ht="14.5" hidden="1" x14ac:dyDescent="0.2">
      <c r="A12" s="276"/>
      <c r="B12" s="277"/>
      <c r="C12" s="277"/>
      <c r="D12" s="277"/>
      <c r="E12" s="85"/>
    </row>
    <row r="13" spans="1:5" ht="14.5" hidden="1" x14ac:dyDescent="0.2">
      <c r="A13" s="276"/>
      <c r="B13" s="277"/>
      <c r="C13" s="277"/>
      <c r="D13" s="277"/>
      <c r="E13" s="85"/>
    </row>
    <row r="14" spans="1:5" ht="14.5" hidden="1" x14ac:dyDescent="0.2">
      <c r="A14" s="276"/>
      <c r="B14" s="277"/>
      <c r="C14" s="277"/>
      <c r="D14" s="277"/>
      <c r="E14" s="85"/>
    </row>
    <row r="15" spans="1:5" ht="14.5" hidden="1" x14ac:dyDescent="0.2">
      <c r="A15" s="276"/>
      <c r="B15" s="277"/>
      <c r="C15" s="277"/>
      <c r="D15" s="277"/>
      <c r="E15" s="85"/>
    </row>
    <row r="16" spans="1:5" ht="14" hidden="1" x14ac:dyDescent="0.2">
      <c r="A16" s="282"/>
      <c r="B16" s="283"/>
      <c r="C16" s="283"/>
      <c r="D16" s="283"/>
      <c r="E16" s="86"/>
    </row>
    <row r="17" spans="1:5" hidden="1" x14ac:dyDescent="0.2">
      <c r="A17" s="90"/>
      <c r="B17" s="90"/>
      <c r="C17" s="90"/>
      <c r="D17" s="90"/>
    </row>
    <row r="18" spans="1:5" hidden="1" x14ac:dyDescent="0.2">
      <c r="A18" s="90"/>
      <c r="B18" s="90"/>
      <c r="C18" s="90"/>
      <c r="D18" s="90"/>
    </row>
    <row r="19" spans="1:5" ht="20" hidden="1" x14ac:dyDescent="0.2">
      <c r="A19" s="474"/>
      <c r="B19" s="474"/>
      <c r="C19" s="474"/>
      <c r="D19" s="474"/>
    </row>
    <row r="20" spans="1:5" ht="14" hidden="1" x14ac:dyDescent="0.2">
      <c r="A20" s="279"/>
      <c r="B20" s="284"/>
      <c r="C20" s="285"/>
      <c r="D20" s="285"/>
      <c r="E20" s="87"/>
    </row>
    <row r="21" spans="1:5" ht="10.5" hidden="1" customHeight="1" x14ac:dyDescent="0.2">
      <c r="A21" s="475"/>
      <c r="B21" s="476"/>
      <c r="C21" s="476"/>
      <c r="D21" s="477"/>
      <c r="E21" s="476"/>
    </row>
    <row r="22" spans="1:5" ht="33" hidden="1" customHeight="1" x14ac:dyDescent="0.2">
      <c r="A22" s="475"/>
      <c r="B22" s="476"/>
      <c r="C22" s="476"/>
      <c r="D22" s="477"/>
      <c r="E22" s="476"/>
    </row>
    <row r="23" spans="1:5" ht="11.5" hidden="1" x14ac:dyDescent="0.2">
      <c r="A23" s="286"/>
      <c r="B23" s="287"/>
      <c r="C23" s="88"/>
      <c r="D23" s="88"/>
      <c r="E23" s="88"/>
    </row>
    <row r="24" spans="1:5" ht="14" hidden="1" x14ac:dyDescent="0.2">
      <c r="A24" s="288"/>
      <c r="B24" s="289"/>
      <c r="C24" s="290"/>
      <c r="D24" s="251"/>
      <c r="E24" s="88"/>
    </row>
    <row r="25" spans="1:5" ht="14" hidden="1" x14ac:dyDescent="0.2">
      <c r="A25" s="288"/>
      <c r="B25" s="289"/>
      <c r="C25" s="290"/>
      <c r="D25" s="251"/>
      <c r="E25" s="88"/>
    </row>
    <row r="26" spans="1:5" ht="14" hidden="1" x14ac:dyDescent="0.2">
      <c r="A26" s="291"/>
      <c r="B26" s="292"/>
      <c r="C26" s="292"/>
      <c r="D26" s="293"/>
      <c r="E26" s="89"/>
    </row>
    <row r="27" spans="1:5" ht="14" hidden="1" x14ac:dyDescent="0.2">
      <c r="A27" s="294"/>
      <c r="B27" s="295"/>
      <c r="C27" s="295"/>
      <c r="D27" s="293"/>
      <c r="E27" s="89"/>
    </row>
    <row r="28" spans="1:5" ht="15" hidden="1" customHeight="1" x14ac:dyDescent="0.2">
      <c r="A28" s="280"/>
      <c r="B28" s="281"/>
      <c r="C28" s="281"/>
      <c r="D28" s="88"/>
      <c r="E28" s="89"/>
    </row>
    <row r="29" spans="1:5" ht="11.5" hidden="1" x14ac:dyDescent="0.2">
      <c r="D29" s="84"/>
      <c r="E29" s="90"/>
    </row>
    <row r="30" spans="1:5" hidden="1" x14ac:dyDescent="0.2">
      <c r="E30" s="90"/>
    </row>
    <row r="32" spans="1:5" ht="41.25" customHeight="1" x14ac:dyDescent="0.2">
      <c r="A32" s="83" t="s">
        <v>10</v>
      </c>
      <c r="B32" s="126" t="s">
        <v>293</v>
      </c>
      <c r="C32" s="126" t="s">
        <v>285</v>
      </c>
      <c r="D32" s="180" t="s">
        <v>221</v>
      </c>
    </row>
    <row r="33" spans="1:4" ht="12" customHeight="1" x14ac:dyDescent="0.2">
      <c r="A33" s="183">
        <v>1</v>
      </c>
      <c r="B33" s="184">
        <v>2</v>
      </c>
      <c r="C33" s="184">
        <v>3</v>
      </c>
      <c r="D33" s="114" t="s">
        <v>220</v>
      </c>
    </row>
    <row r="34" spans="1:4" ht="15" customHeight="1" x14ac:dyDescent="0.3">
      <c r="A34" s="181" t="s">
        <v>112</v>
      </c>
      <c r="B34" s="182">
        <f>B36+B43+B182+B228</f>
        <v>3148640.35</v>
      </c>
      <c r="C34" s="182">
        <f>C36+C43+C182+C228</f>
        <v>1721875.38</v>
      </c>
      <c r="D34" s="385">
        <f>C34/B34*100</f>
        <v>54.686314999425065</v>
      </c>
    </row>
    <row r="35" spans="1:4" ht="12.5" x14ac:dyDescent="0.25">
      <c r="A35" s="91" t="s">
        <v>113</v>
      </c>
      <c r="B35" s="469"/>
      <c r="C35" s="469"/>
      <c r="D35" s="469"/>
    </row>
    <row r="36" spans="1:4" ht="26" x14ac:dyDescent="0.3">
      <c r="A36" s="92" t="s">
        <v>183</v>
      </c>
      <c r="B36" s="125">
        <v>1400</v>
      </c>
      <c r="C36" s="125">
        <f t="shared" ref="C36:C37" si="0">C37</f>
        <v>1400</v>
      </c>
      <c r="D36" s="124">
        <f>C36/B36*100</f>
        <v>100</v>
      </c>
    </row>
    <row r="37" spans="1:4" ht="13" x14ac:dyDescent="0.3">
      <c r="A37" s="111" t="s">
        <v>114</v>
      </c>
      <c r="B37" s="112">
        <v>1400</v>
      </c>
      <c r="C37" s="112">
        <f t="shared" si="0"/>
        <v>1400</v>
      </c>
      <c r="D37" s="116">
        <f>C37/B37*100</f>
        <v>100</v>
      </c>
    </row>
    <row r="38" spans="1:4" ht="13" x14ac:dyDescent="0.3">
      <c r="A38" s="94" t="s">
        <v>106</v>
      </c>
      <c r="B38" s="95">
        <v>1400</v>
      </c>
      <c r="C38" s="95">
        <f>C39</f>
        <v>1400</v>
      </c>
      <c r="D38" s="373">
        <f>C38/B38*100</f>
        <v>100</v>
      </c>
    </row>
    <row r="39" spans="1:4" ht="13" x14ac:dyDescent="0.3">
      <c r="A39" s="96" t="s">
        <v>115</v>
      </c>
      <c r="B39" s="99">
        <v>1400</v>
      </c>
      <c r="C39" s="99">
        <v>1400</v>
      </c>
      <c r="D39" s="374">
        <f>C39/B39*100</f>
        <v>100</v>
      </c>
    </row>
    <row r="40" spans="1:4" ht="13" x14ac:dyDescent="0.3">
      <c r="A40" s="104" t="s">
        <v>116</v>
      </c>
      <c r="B40" s="99">
        <v>1400</v>
      </c>
      <c r="C40" s="99">
        <v>1400</v>
      </c>
      <c r="D40" s="374">
        <f t="shared" ref="D40" si="1">C40/B40*100</f>
        <v>100</v>
      </c>
    </row>
    <row r="41" spans="1:4" ht="12" customHeight="1" x14ac:dyDescent="0.25">
      <c r="A41" s="98" t="s">
        <v>126</v>
      </c>
      <c r="B41" s="97"/>
      <c r="C41" s="97">
        <v>1400</v>
      </c>
      <c r="D41" s="375"/>
    </row>
    <row r="42" spans="1:4" ht="12" customHeight="1" x14ac:dyDescent="0.25">
      <c r="A42" s="98" t="s">
        <v>127</v>
      </c>
      <c r="B42" s="97"/>
      <c r="C42" s="97">
        <v>1400</v>
      </c>
      <c r="D42" s="375"/>
    </row>
    <row r="43" spans="1:4" ht="26" x14ac:dyDescent="0.3">
      <c r="A43" s="92" t="s">
        <v>184</v>
      </c>
      <c r="B43" s="123">
        <f>B44</f>
        <v>3098381</v>
      </c>
      <c r="C43" s="123">
        <f>C44</f>
        <v>1693105.89</v>
      </c>
      <c r="D43" s="376">
        <f>C43/B43*100</f>
        <v>54.644857749902286</v>
      </c>
    </row>
    <row r="44" spans="1:4" ht="13" x14ac:dyDescent="0.3">
      <c r="A44" s="111" t="s">
        <v>117</v>
      </c>
      <c r="B44" s="112">
        <f>B45+B54+B101+B121+B130+B164+B177</f>
        <v>3098381</v>
      </c>
      <c r="C44" s="112">
        <f>C45+C54+C101+C121+C130+C164+C177</f>
        <v>1693105.89</v>
      </c>
      <c r="D44" s="377">
        <f>C44/B44*100</f>
        <v>54.644857749902286</v>
      </c>
    </row>
    <row r="45" spans="1:4" ht="13" x14ac:dyDescent="0.3">
      <c r="A45" s="94" t="s">
        <v>107</v>
      </c>
      <c r="B45" s="95">
        <v>267</v>
      </c>
      <c r="C45" s="95">
        <f>C46</f>
        <v>1.81</v>
      </c>
      <c r="D45" s="373">
        <f>C45/B45*100</f>
        <v>0.67790262172284654</v>
      </c>
    </row>
    <row r="46" spans="1:4" ht="13" x14ac:dyDescent="0.3">
      <c r="A46" s="96" t="s">
        <v>115</v>
      </c>
      <c r="B46" s="99">
        <v>267</v>
      </c>
      <c r="C46" s="99">
        <f>C47+C48+C51</f>
        <v>1.81</v>
      </c>
      <c r="D46" s="374">
        <f>C46/B46*100</f>
        <v>0.67790262172284654</v>
      </c>
    </row>
    <row r="47" spans="1:4" ht="13" x14ac:dyDescent="0.3">
      <c r="A47" s="104" t="s">
        <v>118</v>
      </c>
      <c r="B47" s="99">
        <v>154</v>
      </c>
      <c r="C47" s="99">
        <v>0</v>
      </c>
      <c r="D47" s="374">
        <f t="shared" ref="D47:D48" si="2">C47/B47*100</f>
        <v>0</v>
      </c>
    </row>
    <row r="48" spans="1:4" ht="13" x14ac:dyDescent="0.3">
      <c r="A48" s="104" t="s">
        <v>116</v>
      </c>
      <c r="B48" s="99">
        <v>100</v>
      </c>
      <c r="C48" s="99">
        <f>C49</f>
        <v>0</v>
      </c>
      <c r="D48" s="374">
        <f t="shared" si="2"/>
        <v>0</v>
      </c>
    </row>
    <row r="49" spans="1:7" ht="13" x14ac:dyDescent="0.3">
      <c r="A49" s="185" t="s">
        <v>126</v>
      </c>
      <c r="B49" s="186"/>
      <c r="C49" s="187">
        <f>C50</f>
        <v>0</v>
      </c>
      <c r="D49" s="378"/>
    </row>
    <row r="50" spans="1:7" ht="13" x14ac:dyDescent="0.3">
      <c r="A50" s="98" t="s">
        <v>146</v>
      </c>
      <c r="B50" s="97"/>
      <c r="C50" s="97"/>
      <c r="D50" s="374"/>
    </row>
    <row r="51" spans="1:7" ht="13" x14ac:dyDescent="0.3">
      <c r="A51" s="104" t="s">
        <v>119</v>
      </c>
      <c r="B51" s="99">
        <v>13</v>
      </c>
      <c r="C51" s="99">
        <f>C52</f>
        <v>1.81</v>
      </c>
      <c r="D51" s="374">
        <f>C51/B51*100</f>
        <v>13.923076923076923</v>
      </c>
    </row>
    <row r="52" spans="1:7" ht="13" x14ac:dyDescent="0.3">
      <c r="A52" s="98" t="s">
        <v>128</v>
      </c>
      <c r="B52" s="97"/>
      <c r="C52" s="97">
        <f>C53</f>
        <v>1.81</v>
      </c>
      <c r="D52" s="374"/>
    </row>
    <row r="53" spans="1:7" ht="13" x14ac:dyDescent="0.3">
      <c r="A53" s="98" t="s">
        <v>129</v>
      </c>
      <c r="B53" s="97"/>
      <c r="C53" s="97">
        <v>1.81</v>
      </c>
      <c r="D53" s="374"/>
    </row>
    <row r="54" spans="1:7" ht="13" x14ac:dyDescent="0.3">
      <c r="A54" s="94" t="s">
        <v>108</v>
      </c>
      <c r="B54" s="95">
        <f>B55</f>
        <v>145947</v>
      </c>
      <c r="C54" s="95">
        <f>C55</f>
        <v>82192.499999999985</v>
      </c>
      <c r="D54" s="373">
        <f>C54/B54*100</f>
        <v>56.316676601780088</v>
      </c>
    </row>
    <row r="55" spans="1:7" ht="13" x14ac:dyDescent="0.3">
      <c r="A55" s="96" t="s">
        <v>115</v>
      </c>
      <c r="B55" s="99">
        <f>B56+B61+B91+B94</f>
        <v>145947</v>
      </c>
      <c r="C55" s="99">
        <f>C56+C61+C91+C94+C98</f>
        <v>82192.499999999985</v>
      </c>
      <c r="D55" s="374">
        <f>C55/B55*100</f>
        <v>56.316676601780088</v>
      </c>
    </row>
    <row r="56" spans="1:7" ht="13" x14ac:dyDescent="0.3">
      <c r="A56" s="107" t="s">
        <v>118</v>
      </c>
      <c r="B56" s="101">
        <v>2538.4</v>
      </c>
      <c r="C56" s="101">
        <f>C57+C59</f>
        <v>1181.6199999999999</v>
      </c>
      <c r="D56" s="374">
        <f>C56/B56*100</f>
        <v>46.549795146549002</v>
      </c>
    </row>
    <row r="57" spans="1:7" ht="13" x14ac:dyDescent="0.3">
      <c r="A57" s="115" t="s">
        <v>130</v>
      </c>
      <c r="B57" s="95"/>
      <c r="C57" s="95">
        <f>C58</f>
        <v>1014.26</v>
      </c>
      <c r="D57" s="117"/>
    </row>
    <row r="58" spans="1:7" ht="12.5" x14ac:dyDescent="0.25">
      <c r="A58" s="98" t="s">
        <v>131</v>
      </c>
      <c r="B58" s="97"/>
      <c r="C58" s="97">
        <v>1014.26</v>
      </c>
      <c r="D58" s="119"/>
      <c r="G58" s="108"/>
    </row>
    <row r="59" spans="1:7" ht="13" x14ac:dyDescent="0.3">
      <c r="A59" s="115" t="s">
        <v>132</v>
      </c>
      <c r="B59" s="95"/>
      <c r="C59" s="95">
        <f>C60</f>
        <v>167.36</v>
      </c>
      <c r="D59" s="117"/>
    </row>
    <row r="60" spans="1:7" ht="12.5" x14ac:dyDescent="0.25">
      <c r="A60" s="98" t="s">
        <v>133</v>
      </c>
      <c r="B60" s="97"/>
      <c r="C60" s="97">
        <v>167.36</v>
      </c>
      <c r="D60" s="119"/>
    </row>
    <row r="61" spans="1:7" ht="13" x14ac:dyDescent="0.3">
      <c r="A61" s="104" t="s">
        <v>116</v>
      </c>
      <c r="B61" s="99">
        <v>140559.88</v>
      </c>
      <c r="C61" s="99">
        <f>C62+C66+C73+C83+C85</f>
        <v>79459.95</v>
      </c>
      <c r="D61" s="374">
        <f>C61/B61*100</f>
        <v>56.531031472138416</v>
      </c>
    </row>
    <row r="62" spans="1:7" ht="13" x14ac:dyDescent="0.3">
      <c r="A62" s="115" t="s">
        <v>134</v>
      </c>
      <c r="B62" s="95"/>
      <c r="C62" s="95">
        <f>SUM(C63:C65)</f>
        <v>29751.88</v>
      </c>
      <c r="D62" s="117"/>
    </row>
    <row r="63" spans="1:7" ht="12.5" x14ac:dyDescent="0.25">
      <c r="A63" s="98" t="s">
        <v>135</v>
      </c>
      <c r="B63" s="97"/>
      <c r="C63" s="97">
        <v>26953.88</v>
      </c>
      <c r="D63" s="119"/>
    </row>
    <row r="64" spans="1:7" ht="12.5" x14ac:dyDescent="0.25">
      <c r="A64" s="98" t="s">
        <v>136</v>
      </c>
      <c r="B64" s="97"/>
      <c r="C64" s="97">
        <v>2369.5</v>
      </c>
      <c r="D64" s="119"/>
    </row>
    <row r="65" spans="1:4" ht="12.5" x14ac:dyDescent="0.25">
      <c r="A65" s="98" t="s">
        <v>137</v>
      </c>
      <c r="B65" s="97"/>
      <c r="C65" s="97">
        <v>428.5</v>
      </c>
      <c r="D65" s="119"/>
    </row>
    <row r="66" spans="1:4" ht="13" x14ac:dyDescent="0.3">
      <c r="A66" s="115" t="s">
        <v>138</v>
      </c>
      <c r="B66" s="95"/>
      <c r="C66" s="95">
        <f>SUM(C67:C72)</f>
        <v>14679.03</v>
      </c>
      <c r="D66" s="117"/>
    </row>
    <row r="67" spans="1:4" ht="13" x14ac:dyDescent="0.3">
      <c r="A67" s="102" t="s">
        <v>139</v>
      </c>
      <c r="B67" s="101"/>
      <c r="C67" s="103">
        <v>6940.72</v>
      </c>
      <c r="D67" s="119"/>
    </row>
    <row r="68" spans="1:4" ht="13" x14ac:dyDescent="0.3">
      <c r="A68" s="102" t="s">
        <v>140</v>
      </c>
      <c r="B68" s="101"/>
      <c r="C68" s="103">
        <v>1079.57</v>
      </c>
      <c r="D68" s="119"/>
    </row>
    <row r="69" spans="1:4" ht="13" x14ac:dyDescent="0.3">
      <c r="A69" s="102" t="s">
        <v>165</v>
      </c>
      <c r="B69" s="101"/>
      <c r="C69" s="103">
        <v>0</v>
      </c>
      <c r="D69" s="119"/>
    </row>
    <row r="70" spans="1:4" ht="13" x14ac:dyDescent="0.3">
      <c r="A70" s="102" t="s">
        <v>141</v>
      </c>
      <c r="B70" s="101"/>
      <c r="C70" s="103">
        <v>3495.81</v>
      </c>
      <c r="D70" s="119"/>
    </row>
    <row r="71" spans="1:4" ht="13" x14ac:dyDescent="0.3">
      <c r="A71" s="102" t="s">
        <v>142</v>
      </c>
      <c r="B71" s="101"/>
      <c r="C71" s="103">
        <v>3061.75</v>
      </c>
      <c r="D71" s="119"/>
    </row>
    <row r="72" spans="1:4" ht="12.5" x14ac:dyDescent="0.25">
      <c r="A72" s="98" t="s">
        <v>143</v>
      </c>
      <c r="B72" s="97"/>
      <c r="C72" s="97">
        <v>101.18</v>
      </c>
      <c r="D72" s="119"/>
    </row>
    <row r="73" spans="1:4" ht="13" x14ac:dyDescent="0.3">
      <c r="A73" s="115" t="s">
        <v>126</v>
      </c>
      <c r="B73" s="95"/>
      <c r="C73" s="95">
        <f>SUM(C74:C82)</f>
        <v>28542.670000000002</v>
      </c>
      <c r="D73" s="117"/>
    </row>
    <row r="74" spans="1:4" ht="12.5" x14ac:dyDescent="0.25">
      <c r="A74" s="102" t="s">
        <v>127</v>
      </c>
      <c r="B74" s="103"/>
      <c r="C74" s="103">
        <v>4725.3999999999996</v>
      </c>
      <c r="D74" s="119"/>
    </row>
    <row r="75" spans="1:4" ht="12.5" x14ac:dyDescent="0.25">
      <c r="A75" s="102" t="s">
        <v>144</v>
      </c>
      <c r="B75" s="103"/>
      <c r="C75" s="103">
        <v>4158</v>
      </c>
      <c r="D75" s="119"/>
    </row>
    <row r="76" spans="1:4" ht="12.5" x14ac:dyDescent="0.25">
      <c r="A76" s="102" t="s">
        <v>145</v>
      </c>
      <c r="B76" s="103"/>
      <c r="C76" s="103">
        <v>760</v>
      </c>
      <c r="D76" s="119"/>
    </row>
    <row r="77" spans="1:4" ht="12.5" x14ac:dyDescent="0.25">
      <c r="A77" s="102" t="s">
        <v>146</v>
      </c>
      <c r="B77" s="103"/>
      <c r="C77" s="103">
        <v>50</v>
      </c>
      <c r="D77" s="119"/>
    </row>
    <row r="78" spans="1:4" ht="12.5" x14ac:dyDescent="0.25">
      <c r="A78" s="102" t="s">
        <v>147</v>
      </c>
      <c r="B78" s="103"/>
      <c r="C78" s="103">
        <v>2485.86</v>
      </c>
      <c r="D78" s="119"/>
    </row>
    <row r="79" spans="1:4" ht="12.5" x14ac:dyDescent="0.25">
      <c r="A79" s="102" t="s">
        <v>148</v>
      </c>
      <c r="B79" s="103"/>
      <c r="C79" s="103">
        <v>0</v>
      </c>
      <c r="D79" s="119"/>
    </row>
    <row r="80" spans="1:4" ht="12.5" x14ac:dyDescent="0.25">
      <c r="A80" s="102" t="s">
        <v>149</v>
      </c>
      <c r="B80" s="103"/>
      <c r="C80" s="103">
        <v>6506.94</v>
      </c>
      <c r="D80" s="119"/>
    </row>
    <row r="81" spans="1:4" ht="12.5" x14ac:dyDescent="0.25">
      <c r="A81" s="102" t="s">
        <v>150</v>
      </c>
      <c r="B81" s="103"/>
      <c r="C81" s="103">
        <v>3807.72</v>
      </c>
      <c r="D81" s="119"/>
    </row>
    <row r="82" spans="1:4" ht="12.5" x14ac:dyDescent="0.25">
      <c r="A82" s="102" t="s">
        <v>151</v>
      </c>
      <c r="B82" s="103"/>
      <c r="C82" s="103">
        <v>6048.75</v>
      </c>
      <c r="D82" s="119"/>
    </row>
    <row r="83" spans="1:4" ht="13" x14ac:dyDescent="0.3">
      <c r="A83" s="115" t="s">
        <v>152</v>
      </c>
      <c r="B83" s="95"/>
      <c r="C83" s="95">
        <f>C84</f>
        <v>3361.72</v>
      </c>
      <c r="D83" s="117"/>
    </row>
    <row r="84" spans="1:4" ht="12.5" x14ac:dyDescent="0.25">
      <c r="A84" s="102" t="s">
        <v>153</v>
      </c>
      <c r="B84" s="103"/>
      <c r="C84" s="103">
        <v>3361.72</v>
      </c>
      <c r="D84" s="119"/>
    </row>
    <row r="85" spans="1:4" ht="13" x14ac:dyDescent="0.3">
      <c r="A85" s="115" t="s">
        <v>154</v>
      </c>
      <c r="B85" s="95"/>
      <c r="C85" s="95">
        <f>SUM(C86:C90)</f>
        <v>3124.6500000000005</v>
      </c>
      <c r="D85" s="117"/>
    </row>
    <row r="86" spans="1:4" ht="13" x14ac:dyDescent="0.3">
      <c r="A86" s="102" t="s">
        <v>155</v>
      </c>
      <c r="B86" s="101"/>
      <c r="C86" s="103">
        <v>778.09</v>
      </c>
      <c r="D86" s="119"/>
    </row>
    <row r="87" spans="1:4" ht="13" x14ac:dyDescent="0.3">
      <c r="A87" s="102" t="s">
        <v>156</v>
      </c>
      <c r="B87" s="101"/>
      <c r="C87" s="103">
        <v>910</v>
      </c>
      <c r="D87" s="119"/>
    </row>
    <row r="88" spans="1:4" ht="13" x14ac:dyDescent="0.3">
      <c r="A88" s="102" t="s">
        <v>157</v>
      </c>
      <c r="B88" s="101"/>
      <c r="C88" s="103">
        <v>277.11</v>
      </c>
      <c r="D88" s="119"/>
    </row>
    <row r="89" spans="1:4" ht="13" x14ac:dyDescent="0.3">
      <c r="A89" s="102" t="s">
        <v>158</v>
      </c>
      <c r="B89" s="101"/>
      <c r="C89" s="103">
        <v>0</v>
      </c>
      <c r="D89" s="119"/>
    </row>
    <row r="90" spans="1:4" ht="13" x14ac:dyDescent="0.3">
      <c r="A90" s="102" t="s">
        <v>159</v>
      </c>
      <c r="B90" s="101"/>
      <c r="C90" s="103">
        <v>1159.45</v>
      </c>
      <c r="D90" s="119"/>
    </row>
    <row r="91" spans="1:4" ht="13" x14ac:dyDescent="0.3">
      <c r="A91" s="107" t="s">
        <v>119</v>
      </c>
      <c r="B91" s="101">
        <v>2056</v>
      </c>
      <c r="C91" s="101">
        <f>C92</f>
        <v>1110.93</v>
      </c>
      <c r="D91" s="374">
        <f>C91/B91*100</f>
        <v>54.033560311284049</v>
      </c>
    </row>
    <row r="92" spans="1:4" ht="13" x14ac:dyDescent="0.3">
      <c r="A92" s="115" t="s">
        <v>128</v>
      </c>
      <c r="B92" s="95"/>
      <c r="C92" s="95">
        <f>C93</f>
        <v>1110.93</v>
      </c>
      <c r="D92" s="117"/>
    </row>
    <row r="93" spans="1:4" ht="13" x14ac:dyDescent="0.3">
      <c r="A93" s="102" t="s">
        <v>160</v>
      </c>
      <c r="B93" s="101"/>
      <c r="C93" s="103">
        <v>1110.93</v>
      </c>
      <c r="D93" s="119"/>
    </row>
    <row r="94" spans="1:4" ht="26" x14ac:dyDescent="0.3">
      <c r="A94" s="107" t="s">
        <v>122</v>
      </c>
      <c r="B94" s="101">
        <v>792.72</v>
      </c>
      <c r="C94" s="101">
        <v>0</v>
      </c>
      <c r="D94" s="118" t="s">
        <v>228</v>
      </c>
    </row>
    <row r="95" spans="1:4" ht="13" x14ac:dyDescent="0.3">
      <c r="A95" s="115" t="s">
        <v>161</v>
      </c>
      <c r="B95" s="95"/>
      <c r="C95" s="95">
        <v>0</v>
      </c>
      <c r="D95" s="117"/>
    </row>
    <row r="96" spans="1:4" ht="13" x14ac:dyDescent="0.3">
      <c r="A96" s="102" t="s">
        <v>162</v>
      </c>
      <c r="B96" s="101"/>
      <c r="C96" s="103">
        <v>0</v>
      </c>
      <c r="D96" s="119"/>
    </row>
    <row r="97" spans="1:4" ht="13" x14ac:dyDescent="0.3">
      <c r="A97" s="102" t="s">
        <v>163</v>
      </c>
      <c r="B97" s="101"/>
      <c r="C97" s="103">
        <v>0</v>
      </c>
      <c r="D97" s="119"/>
    </row>
    <row r="98" spans="1:4" ht="13" x14ac:dyDescent="0.3">
      <c r="A98" s="107" t="s">
        <v>296</v>
      </c>
      <c r="B98" s="103"/>
      <c r="C98" s="101">
        <f>C99</f>
        <v>440</v>
      </c>
      <c r="D98" s="118" t="s">
        <v>228</v>
      </c>
    </row>
    <row r="99" spans="1:4" ht="13" x14ac:dyDescent="0.3">
      <c r="A99" s="115" t="s">
        <v>297</v>
      </c>
      <c r="B99" s="95"/>
      <c r="C99" s="95">
        <f>C100</f>
        <v>440</v>
      </c>
      <c r="D99" s="117"/>
    </row>
    <row r="100" spans="1:4" ht="13" x14ac:dyDescent="0.3">
      <c r="A100" s="102" t="s">
        <v>298</v>
      </c>
      <c r="B100" s="101"/>
      <c r="C100" s="103">
        <v>440</v>
      </c>
      <c r="D100" s="119"/>
    </row>
    <row r="101" spans="1:4" ht="13" x14ac:dyDescent="0.3">
      <c r="A101" s="94" t="s">
        <v>222</v>
      </c>
      <c r="B101" s="95">
        <f>B102</f>
        <v>104600</v>
      </c>
      <c r="C101" s="95">
        <f>C102</f>
        <v>58283.520000000004</v>
      </c>
      <c r="D101" s="373">
        <f>C101/B101*100</f>
        <v>55.72038240917783</v>
      </c>
    </row>
    <row r="102" spans="1:4" ht="13" x14ac:dyDescent="0.3">
      <c r="A102" s="96" t="s">
        <v>115</v>
      </c>
      <c r="B102" s="99">
        <f>B103</f>
        <v>104600</v>
      </c>
      <c r="C102" s="99">
        <f>C103</f>
        <v>58283.520000000004</v>
      </c>
      <c r="D102" s="374">
        <f>C102/B102*100</f>
        <v>55.72038240917783</v>
      </c>
    </row>
    <row r="103" spans="1:4" ht="13" x14ac:dyDescent="0.3">
      <c r="A103" s="104" t="s">
        <v>116</v>
      </c>
      <c r="B103" s="99">
        <v>104600</v>
      </c>
      <c r="C103" s="99">
        <f>C104+C107+C111+C119</f>
        <v>58283.520000000004</v>
      </c>
      <c r="D103" s="374">
        <f>C103/B103*100</f>
        <v>55.72038240917783</v>
      </c>
    </row>
    <row r="104" spans="1:4" ht="13" x14ac:dyDescent="0.3">
      <c r="A104" s="115" t="s">
        <v>134</v>
      </c>
      <c r="B104" s="113"/>
      <c r="C104" s="95">
        <f>SUM(C105:C106)</f>
        <v>36606.58</v>
      </c>
      <c r="D104" s="117"/>
    </row>
    <row r="105" spans="1:4" ht="12.5" x14ac:dyDescent="0.25">
      <c r="A105" s="98" t="s">
        <v>135</v>
      </c>
      <c r="B105" s="97"/>
      <c r="C105" s="97">
        <v>0</v>
      </c>
      <c r="D105" s="119"/>
    </row>
    <row r="106" spans="1:4" ht="12.5" x14ac:dyDescent="0.25">
      <c r="A106" s="98" t="s">
        <v>164</v>
      </c>
      <c r="B106" s="97"/>
      <c r="C106" s="97">
        <v>36606.58</v>
      </c>
      <c r="D106" s="119"/>
    </row>
    <row r="107" spans="1:4" ht="13" x14ac:dyDescent="0.3">
      <c r="A107" s="115" t="s">
        <v>138</v>
      </c>
      <c r="B107" s="113"/>
      <c r="C107" s="95">
        <f>SUM(C108:C110)</f>
        <v>9408</v>
      </c>
      <c r="D107" s="117"/>
    </row>
    <row r="108" spans="1:4" ht="13" x14ac:dyDescent="0.3">
      <c r="A108" s="102" t="s">
        <v>139</v>
      </c>
      <c r="B108" s="101"/>
      <c r="C108" s="103">
        <v>1305.31</v>
      </c>
      <c r="D108" s="119"/>
    </row>
    <row r="109" spans="1:4" ht="13" x14ac:dyDescent="0.3">
      <c r="A109" s="102" t="s">
        <v>165</v>
      </c>
      <c r="B109" s="101"/>
      <c r="C109" s="103">
        <v>7940.15</v>
      </c>
      <c r="D109" s="119"/>
    </row>
    <row r="110" spans="1:4" ht="13" x14ac:dyDescent="0.3">
      <c r="A110" s="102" t="s">
        <v>141</v>
      </c>
      <c r="B110" s="101"/>
      <c r="C110" s="103">
        <v>162.54</v>
      </c>
      <c r="D110" s="119"/>
    </row>
    <row r="111" spans="1:4" ht="13" x14ac:dyDescent="0.3">
      <c r="A111" s="115" t="s">
        <v>126</v>
      </c>
      <c r="B111" s="113"/>
      <c r="C111" s="95">
        <f>SUM(C112:C118)</f>
        <v>11608.61</v>
      </c>
      <c r="D111" s="117"/>
    </row>
    <row r="112" spans="1:4" ht="12.5" x14ac:dyDescent="0.25">
      <c r="A112" s="102" t="s">
        <v>127</v>
      </c>
      <c r="B112" s="103"/>
      <c r="C112" s="103">
        <v>877.85</v>
      </c>
      <c r="D112" s="119"/>
    </row>
    <row r="113" spans="1:4" ht="12.5" x14ac:dyDescent="0.25">
      <c r="A113" s="102" t="s">
        <v>144</v>
      </c>
      <c r="B113" s="103"/>
      <c r="C113" s="103">
        <v>4776</v>
      </c>
      <c r="D113" s="119"/>
    </row>
    <row r="114" spans="1:4" ht="12.5" x14ac:dyDescent="0.25">
      <c r="A114" s="102" t="s">
        <v>146</v>
      </c>
      <c r="B114" s="103"/>
      <c r="C114" s="103">
        <v>3838.72</v>
      </c>
      <c r="D114" s="119"/>
    </row>
    <row r="115" spans="1:4" ht="12.5" x14ac:dyDescent="0.25">
      <c r="A115" s="102" t="s">
        <v>147</v>
      </c>
      <c r="B115" s="103"/>
      <c r="C115" s="103">
        <v>1160</v>
      </c>
      <c r="D115" s="119"/>
    </row>
    <row r="116" spans="1:4" ht="12.5" x14ac:dyDescent="0.25">
      <c r="A116" s="102" t="s">
        <v>148</v>
      </c>
      <c r="B116" s="103"/>
      <c r="C116" s="103">
        <v>0</v>
      </c>
      <c r="D116" s="119"/>
    </row>
    <row r="117" spans="1:4" ht="12.5" x14ac:dyDescent="0.25">
      <c r="A117" s="102" t="s">
        <v>150</v>
      </c>
      <c r="B117" s="103"/>
      <c r="C117" s="103">
        <v>0</v>
      </c>
      <c r="D117" s="119"/>
    </row>
    <row r="118" spans="1:4" ht="12.5" x14ac:dyDescent="0.25">
      <c r="A118" s="102" t="s">
        <v>151</v>
      </c>
      <c r="B118" s="103"/>
      <c r="C118" s="103">
        <v>956.04</v>
      </c>
      <c r="D118" s="119"/>
    </row>
    <row r="119" spans="1:4" ht="13" x14ac:dyDescent="0.3">
      <c r="A119" s="115" t="s">
        <v>154</v>
      </c>
      <c r="B119" s="95"/>
      <c r="C119" s="95">
        <f>C120</f>
        <v>660.33</v>
      </c>
      <c r="D119" s="117"/>
    </row>
    <row r="120" spans="1:4" ht="13" x14ac:dyDescent="0.3">
      <c r="A120" s="102" t="s">
        <v>166</v>
      </c>
      <c r="B120" s="101"/>
      <c r="C120" s="103">
        <v>660.33</v>
      </c>
      <c r="D120" s="119"/>
    </row>
    <row r="121" spans="1:4" ht="13" x14ac:dyDescent="0.3">
      <c r="A121" s="94" t="s">
        <v>223</v>
      </c>
      <c r="B121" s="95">
        <f>B122</f>
        <v>8200</v>
      </c>
      <c r="C121" s="95">
        <f>C122</f>
        <v>15642.71</v>
      </c>
      <c r="D121" s="373">
        <f>C121/B121*100</f>
        <v>190.76475609756096</v>
      </c>
    </row>
    <row r="122" spans="1:4" ht="13" x14ac:dyDescent="0.3">
      <c r="A122" s="96" t="s">
        <v>115</v>
      </c>
      <c r="B122" s="99">
        <f>B123</f>
        <v>8200</v>
      </c>
      <c r="C122" s="99">
        <f>C123</f>
        <v>15642.71</v>
      </c>
      <c r="D122" s="374">
        <f>C122/B122*100</f>
        <v>190.76475609756096</v>
      </c>
    </row>
    <row r="123" spans="1:4" ht="13" x14ac:dyDescent="0.3">
      <c r="A123" s="98" t="s">
        <v>116</v>
      </c>
      <c r="B123" s="99">
        <v>8200</v>
      </c>
      <c r="C123" s="99">
        <f>C124+C126</f>
        <v>15642.71</v>
      </c>
      <c r="D123" s="374">
        <f>C123/B123*100</f>
        <v>190.76475609756096</v>
      </c>
    </row>
    <row r="124" spans="1:4" ht="13" x14ac:dyDescent="0.3">
      <c r="A124" s="115" t="s">
        <v>138</v>
      </c>
      <c r="B124" s="113"/>
      <c r="C124" s="95">
        <f>C125</f>
        <v>1015.48</v>
      </c>
      <c r="D124" s="373"/>
    </row>
    <row r="125" spans="1:4" ht="13" x14ac:dyDescent="0.3">
      <c r="A125" s="102" t="s">
        <v>141</v>
      </c>
      <c r="B125" s="101"/>
      <c r="C125" s="103">
        <v>1015.48</v>
      </c>
      <c r="D125" s="375"/>
    </row>
    <row r="126" spans="1:4" ht="13" x14ac:dyDescent="0.3">
      <c r="A126" s="115" t="s">
        <v>126</v>
      </c>
      <c r="B126" s="113"/>
      <c r="C126" s="95">
        <f>SUM(C127:C129)</f>
        <v>14627.23</v>
      </c>
      <c r="D126" s="373"/>
    </row>
    <row r="127" spans="1:4" ht="12.5" x14ac:dyDescent="0.25">
      <c r="A127" s="102" t="s">
        <v>144</v>
      </c>
      <c r="B127" s="103"/>
      <c r="C127" s="103">
        <v>2236.1999999999998</v>
      </c>
      <c r="D127" s="375"/>
    </row>
    <row r="128" spans="1:4" ht="12.5" x14ac:dyDescent="0.25">
      <c r="A128" s="102" t="s">
        <v>147</v>
      </c>
      <c r="B128" s="103"/>
      <c r="C128" s="103">
        <v>7963.38</v>
      </c>
      <c r="D128" s="375"/>
    </row>
    <row r="129" spans="1:4" ht="12.5" x14ac:dyDescent="0.25">
      <c r="A129" s="102" t="s">
        <v>149</v>
      </c>
      <c r="B129" s="103"/>
      <c r="C129" s="103">
        <v>4427.6499999999996</v>
      </c>
      <c r="D129" s="375"/>
    </row>
    <row r="130" spans="1:4" ht="13" x14ac:dyDescent="0.3">
      <c r="A130" s="94" t="s">
        <v>224</v>
      </c>
      <c r="B130" s="95">
        <f>B131</f>
        <v>2839067</v>
      </c>
      <c r="C130" s="95">
        <f>C131</f>
        <v>1536985.3499999999</v>
      </c>
      <c r="D130" s="373">
        <f>C130/B130*100</f>
        <v>54.13698760895744</v>
      </c>
    </row>
    <row r="131" spans="1:4" ht="13" x14ac:dyDescent="0.3">
      <c r="A131" s="100" t="s">
        <v>115</v>
      </c>
      <c r="B131" s="101">
        <f>B132+B141+B161</f>
        <v>2839067</v>
      </c>
      <c r="C131" s="101">
        <f>C132+C141+C161</f>
        <v>1536985.3499999999</v>
      </c>
      <c r="D131" s="379">
        <f>C131/B131*100</f>
        <v>54.13698760895744</v>
      </c>
    </row>
    <row r="132" spans="1:4" ht="13" x14ac:dyDescent="0.3">
      <c r="A132" s="105" t="s">
        <v>118</v>
      </c>
      <c r="B132" s="106">
        <v>2779209</v>
      </c>
      <c r="C132" s="106">
        <f>C133+C136+C138</f>
        <v>1515309.8599999999</v>
      </c>
      <c r="D132" s="373">
        <f>C132/B132*100</f>
        <v>54.523062497278893</v>
      </c>
    </row>
    <row r="133" spans="1:4" ht="13" x14ac:dyDescent="0.3">
      <c r="A133" s="115" t="s">
        <v>130</v>
      </c>
      <c r="B133" s="95"/>
      <c r="C133" s="95">
        <f>C134+C135</f>
        <v>1263796.48</v>
      </c>
      <c r="D133" s="373"/>
    </row>
    <row r="134" spans="1:4" ht="13" x14ac:dyDescent="0.3">
      <c r="A134" s="102" t="s">
        <v>175</v>
      </c>
      <c r="B134" s="101"/>
      <c r="C134" s="103">
        <v>1174768</v>
      </c>
      <c r="D134" s="375"/>
    </row>
    <row r="135" spans="1:4" ht="12.5" x14ac:dyDescent="0.25">
      <c r="A135" s="98" t="s">
        <v>131</v>
      </c>
      <c r="B135" s="97"/>
      <c r="C135" s="97">
        <v>89028.479999999996</v>
      </c>
      <c r="D135" s="375"/>
    </row>
    <row r="136" spans="1:4" ht="13" x14ac:dyDescent="0.3">
      <c r="A136" s="115" t="s">
        <v>176</v>
      </c>
      <c r="B136" s="95"/>
      <c r="C136" s="95">
        <f>C137</f>
        <v>42981.69</v>
      </c>
      <c r="D136" s="373"/>
    </row>
    <row r="137" spans="1:4" ht="13" x14ac:dyDescent="0.3">
      <c r="A137" s="102" t="s">
        <v>177</v>
      </c>
      <c r="B137" s="101"/>
      <c r="C137" s="103">
        <v>42981.69</v>
      </c>
      <c r="D137" s="375"/>
    </row>
    <row r="138" spans="1:4" ht="13" x14ac:dyDescent="0.3">
      <c r="A138" s="115" t="s">
        <v>132</v>
      </c>
      <c r="B138" s="95"/>
      <c r="C138" s="95">
        <f>C139+C140</f>
        <v>208531.68999999997</v>
      </c>
      <c r="D138" s="373"/>
    </row>
    <row r="139" spans="1:4" ht="12" customHeight="1" x14ac:dyDescent="0.25">
      <c r="A139" s="98" t="s">
        <v>133</v>
      </c>
      <c r="B139" s="97"/>
      <c r="C139" s="97">
        <v>208519.08</v>
      </c>
      <c r="D139" s="375"/>
    </row>
    <row r="140" spans="1:4" ht="12.5" x14ac:dyDescent="0.25">
      <c r="A140" s="98" t="s">
        <v>178</v>
      </c>
      <c r="B140" s="97"/>
      <c r="C140" s="97">
        <v>12.61</v>
      </c>
      <c r="D140" s="375"/>
    </row>
    <row r="141" spans="1:4" ht="13" x14ac:dyDescent="0.3">
      <c r="A141" s="105" t="s">
        <v>116</v>
      </c>
      <c r="B141" s="106">
        <v>57858</v>
      </c>
      <c r="C141" s="106">
        <f>C142+C146+C150+C155+C157</f>
        <v>21287.940000000002</v>
      </c>
      <c r="D141" s="380">
        <f>C141/B141*100</f>
        <v>36.793425282588409</v>
      </c>
    </row>
    <row r="142" spans="1:4" ht="13" x14ac:dyDescent="0.3">
      <c r="A142" s="115" t="s">
        <v>134</v>
      </c>
      <c r="B142" s="95"/>
      <c r="C142" s="95">
        <f>SUM(C143:C145)</f>
        <v>4067.65</v>
      </c>
      <c r="D142" s="373"/>
    </row>
    <row r="143" spans="1:4" s="108" customFormat="1" ht="13" x14ac:dyDescent="0.3">
      <c r="A143" s="102" t="s">
        <v>135</v>
      </c>
      <c r="B143" s="101"/>
      <c r="C143" s="103"/>
      <c r="D143" s="119"/>
    </row>
    <row r="144" spans="1:4" s="108" customFormat="1" ht="13" x14ac:dyDescent="0.3">
      <c r="A144" s="102" t="s">
        <v>164</v>
      </c>
      <c r="B144" s="101"/>
      <c r="C144" s="103"/>
      <c r="D144" s="119"/>
    </row>
    <row r="145" spans="1:4" s="108" customFormat="1" ht="13" x14ac:dyDescent="0.3">
      <c r="A145" s="102" t="s">
        <v>137</v>
      </c>
      <c r="B145" s="101"/>
      <c r="C145" s="103">
        <v>4067.65</v>
      </c>
      <c r="D145" s="119"/>
    </row>
    <row r="146" spans="1:4" s="108" customFormat="1" ht="13" x14ac:dyDescent="0.3">
      <c r="A146" s="115" t="s">
        <v>138</v>
      </c>
      <c r="B146" s="95"/>
      <c r="C146" s="95">
        <f>SUM(C147:C149)</f>
        <v>5206.3</v>
      </c>
      <c r="D146" s="117"/>
    </row>
    <row r="147" spans="1:4" s="108" customFormat="1" ht="13" x14ac:dyDescent="0.3">
      <c r="A147" s="102" t="s">
        <v>139</v>
      </c>
      <c r="B147" s="101"/>
      <c r="C147" s="103">
        <v>408.93</v>
      </c>
      <c r="D147" s="119"/>
    </row>
    <row r="148" spans="1:4" s="108" customFormat="1" ht="13" x14ac:dyDescent="0.3">
      <c r="A148" s="102" t="s">
        <v>165</v>
      </c>
      <c r="B148" s="101"/>
      <c r="C148" s="103">
        <v>3915.37</v>
      </c>
      <c r="D148" s="119"/>
    </row>
    <row r="149" spans="1:4" s="108" customFormat="1" ht="13" x14ac:dyDescent="0.3">
      <c r="A149" s="102" t="s">
        <v>141</v>
      </c>
      <c r="B149" s="101"/>
      <c r="C149" s="103">
        <v>882</v>
      </c>
      <c r="D149" s="119"/>
    </row>
    <row r="150" spans="1:4" s="108" customFormat="1" ht="13" x14ac:dyDescent="0.3">
      <c r="A150" s="115" t="s">
        <v>126</v>
      </c>
      <c r="B150" s="95"/>
      <c r="C150" s="95">
        <f>SUM(C151:C154)</f>
        <v>6773.01</v>
      </c>
      <c r="D150" s="117"/>
    </row>
    <row r="151" spans="1:4" s="108" customFormat="1" ht="12.5" x14ac:dyDescent="0.25">
      <c r="A151" s="102" t="s">
        <v>127</v>
      </c>
      <c r="B151" s="103"/>
      <c r="C151" s="103"/>
      <c r="D151" s="119"/>
    </row>
    <row r="152" spans="1:4" s="108" customFormat="1" ht="12.5" x14ac:dyDescent="0.25">
      <c r="A152" s="102" t="s">
        <v>146</v>
      </c>
      <c r="B152" s="103"/>
      <c r="C152" s="103">
        <v>924.35</v>
      </c>
      <c r="D152" s="119"/>
    </row>
    <row r="153" spans="1:4" s="108" customFormat="1" ht="12.5" x14ac:dyDescent="0.25">
      <c r="A153" s="102" t="s">
        <v>148</v>
      </c>
      <c r="B153" s="103"/>
      <c r="C153" s="103"/>
      <c r="D153" s="119"/>
    </row>
    <row r="154" spans="1:4" s="108" customFormat="1" ht="12.5" x14ac:dyDescent="0.25">
      <c r="A154" s="102" t="s">
        <v>149</v>
      </c>
      <c r="B154" s="103"/>
      <c r="C154" s="103">
        <v>5848.66</v>
      </c>
      <c r="D154" s="119"/>
    </row>
    <row r="155" spans="1:4" s="108" customFormat="1" ht="13" x14ac:dyDescent="0.3">
      <c r="A155" s="115" t="s">
        <v>152</v>
      </c>
      <c r="B155" s="95"/>
      <c r="C155" s="95">
        <f>C156</f>
        <v>1808.87</v>
      </c>
      <c r="D155" s="117"/>
    </row>
    <row r="156" spans="1:4" s="108" customFormat="1" ht="12.5" x14ac:dyDescent="0.25">
      <c r="A156" s="102" t="s">
        <v>153</v>
      </c>
      <c r="B156" s="103"/>
      <c r="C156" s="103">
        <v>1808.87</v>
      </c>
      <c r="D156" s="119"/>
    </row>
    <row r="157" spans="1:4" s="108" customFormat="1" ht="13" x14ac:dyDescent="0.3">
      <c r="A157" s="115" t="s">
        <v>154</v>
      </c>
      <c r="B157" s="95"/>
      <c r="C157" s="95">
        <f>SUM(C158:C160)</f>
        <v>3432.1099999999997</v>
      </c>
      <c r="D157" s="117"/>
    </row>
    <row r="158" spans="1:4" s="108" customFormat="1" ht="13" x14ac:dyDescent="0.3">
      <c r="A158" s="102" t="s">
        <v>157</v>
      </c>
      <c r="B158" s="101"/>
      <c r="C158" s="103">
        <v>2755.81</v>
      </c>
      <c r="D158" s="119"/>
    </row>
    <row r="159" spans="1:4" s="108" customFormat="1" ht="13" x14ac:dyDescent="0.3">
      <c r="A159" s="102" t="s">
        <v>158</v>
      </c>
      <c r="B159" s="101"/>
      <c r="C159" s="103">
        <v>513.54999999999995</v>
      </c>
      <c r="D159" s="119"/>
    </row>
    <row r="160" spans="1:4" s="108" customFormat="1" ht="13" x14ac:dyDescent="0.3">
      <c r="A160" s="102" t="s">
        <v>159</v>
      </c>
      <c r="B160" s="101"/>
      <c r="C160" s="103">
        <v>162.75</v>
      </c>
      <c r="D160" s="119"/>
    </row>
    <row r="161" spans="1:4" ht="13" x14ac:dyDescent="0.3">
      <c r="A161" s="105" t="s">
        <v>119</v>
      </c>
      <c r="B161" s="106">
        <v>2000</v>
      </c>
      <c r="C161" s="106">
        <f>C162</f>
        <v>387.55</v>
      </c>
      <c r="D161" s="380">
        <f>C161/B161*100</f>
        <v>19.377500000000001</v>
      </c>
    </row>
    <row r="162" spans="1:4" ht="13" x14ac:dyDescent="0.3">
      <c r="A162" s="115" t="s">
        <v>128</v>
      </c>
      <c r="B162" s="113"/>
      <c r="C162" s="95">
        <f>C163</f>
        <v>387.55</v>
      </c>
      <c r="D162" s="117"/>
    </row>
    <row r="163" spans="1:4" ht="12.5" x14ac:dyDescent="0.25">
      <c r="A163" s="98" t="s">
        <v>129</v>
      </c>
      <c r="B163" s="97"/>
      <c r="C163" s="97">
        <v>387.55</v>
      </c>
      <c r="D163" s="119"/>
    </row>
    <row r="164" spans="1:4" ht="13" x14ac:dyDescent="0.3">
      <c r="A164" s="94" t="s">
        <v>256</v>
      </c>
      <c r="B164" s="95">
        <f>B165</f>
        <v>0</v>
      </c>
      <c r="C164" s="95">
        <f>C165</f>
        <v>0</v>
      </c>
      <c r="D164" s="373" t="e">
        <f>C164/B164*100</f>
        <v>#DIV/0!</v>
      </c>
    </row>
    <row r="165" spans="1:4" ht="13" x14ac:dyDescent="0.3">
      <c r="A165" s="100" t="s">
        <v>115</v>
      </c>
      <c r="B165" s="101">
        <f>B166</f>
        <v>0</v>
      </c>
      <c r="C165" s="101">
        <f>C166</f>
        <v>0</v>
      </c>
      <c r="D165" s="379" t="e">
        <f>C165/B165*100</f>
        <v>#DIV/0!</v>
      </c>
    </row>
    <row r="166" spans="1:4" ht="13" x14ac:dyDescent="0.3">
      <c r="A166" s="105" t="s">
        <v>116</v>
      </c>
      <c r="B166" s="106"/>
      <c r="C166" s="106">
        <f>C167+C171+C175</f>
        <v>0</v>
      </c>
      <c r="D166" s="373" t="e">
        <f>C166/B166*100</f>
        <v>#DIV/0!</v>
      </c>
    </row>
    <row r="167" spans="1:4" ht="13" x14ac:dyDescent="0.3">
      <c r="A167" s="115" t="s">
        <v>138</v>
      </c>
      <c r="B167" s="95"/>
      <c r="C167" s="95">
        <f>C168+C169+C170</f>
        <v>0</v>
      </c>
      <c r="D167" s="117"/>
    </row>
    <row r="168" spans="1:4" ht="13" x14ac:dyDescent="0.3">
      <c r="A168" s="102" t="s">
        <v>139</v>
      </c>
      <c r="B168" s="101"/>
      <c r="C168" s="103"/>
      <c r="D168" s="119"/>
    </row>
    <row r="169" spans="1:4" ht="12.5" x14ac:dyDescent="0.25">
      <c r="A169" s="98" t="s">
        <v>140</v>
      </c>
      <c r="B169" s="97"/>
      <c r="C169" s="97"/>
      <c r="D169" s="119"/>
    </row>
    <row r="170" spans="1:4" ht="12.5" x14ac:dyDescent="0.25">
      <c r="A170" s="98" t="s">
        <v>141</v>
      </c>
      <c r="B170" s="97"/>
      <c r="C170" s="97"/>
      <c r="D170" s="119"/>
    </row>
    <row r="171" spans="1:4" ht="13" x14ac:dyDescent="0.3">
      <c r="A171" s="115" t="s">
        <v>126</v>
      </c>
      <c r="B171" s="95"/>
      <c r="C171" s="95">
        <f>C172+C173</f>
        <v>0</v>
      </c>
      <c r="D171" s="117"/>
    </row>
    <row r="172" spans="1:4" ht="13" x14ac:dyDescent="0.3">
      <c r="A172" s="102" t="s">
        <v>127</v>
      </c>
      <c r="B172" s="101"/>
      <c r="C172" s="103"/>
      <c r="D172" s="120"/>
    </row>
    <row r="173" spans="1:4" ht="13" x14ac:dyDescent="0.3">
      <c r="A173" s="102" t="s">
        <v>147</v>
      </c>
      <c r="B173" s="101"/>
      <c r="C173" s="103"/>
      <c r="D173" s="120"/>
    </row>
    <row r="174" spans="1:4" ht="13" x14ac:dyDescent="0.3">
      <c r="A174" s="102" t="s">
        <v>151</v>
      </c>
      <c r="B174" s="101"/>
      <c r="C174" s="103"/>
      <c r="D174" s="120"/>
    </row>
    <row r="175" spans="1:4" ht="13" x14ac:dyDescent="0.3">
      <c r="A175" s="115" t="s">
        <v>154</v>
      </c>
      <c r="B175" s="95"/>
      <c r="C175" s="95">
        <f>C176</f>
        <v>0</v>
      </c>
      <c r="D175" s="117"/>
    </row>
    <row r="176" spans="1:4" ht="13" x14ac:dyDescent="0.3">
      <c r="A176" s="102" t="s">
        <v>155</v>
      </c>
      <c r="B176" s="101"/>
      <c r="C176" s="103"/>
      <c r="D176" s="120"/>
    </row>
    <row r="177" spans="1:4" ht="13" x14ac:dyDescent="0.3">
      <c r="A177" s="94" t="s">
        <v>257</v>
      </c>
      <c r="B177" s="95">
        <f>B178</f>
        <v>300</v>
      </c>
      <c r="C177" s="95">
        <f>C178</f>
        <v>0</v>
      </c>
      <c r="D177" s="117">
        <f>C177/B177*100</f>
        <v>0</v>
      </c>
    </row>
    <row r="178" spans="1:4" ht="13" x14ac:dyDescent="0.3">
      <c r="A178" s="100" t="s">
        <v>115</v>
      </c>
      <c r="B178" s="101">
        <f>B179</f>
        <v>300</v>
      </c>
      <c r="C178" s="101">
        <f>C179</f>
        <v>0</v>
      </c>
      <c r="D178" s="120">
        <f>C178/B178*100</f>
        <v>0</v>
      </c>
    </row>
    <row r="179" spans="1:4" ht="13" x14ac:dyDescent="0.3">
      <c r="A179" s="105" t="s">
        <v>116</v>
      </c>
      <c r="B179" s="106">
        <v>300</v>
      </c>
      <c r="C179" s="106">
        <f>C180</f>
        <v>0</v>
      </c>
      <c r="D179" s="117">
        <f>C179/B179*100</f>
        <v>0</v>
      </c>
    </row>
    <row r="180" spans="1:4" ht="13" x14ac:dyDescent="0.3">
      <c r="A180" s="115" t="s">
        <v>134</v>
      </c>
      <c r="B180" s="95"/>
      <c r="C180" s="95">
        <f>C181</f>
        <v>0</v>
      </c>
      <c r="D180" s="117"/>
    </row>
    <row r="181" spans="1:4" ht="13" x14ac:dyDescent="0.3">
      <c r="A181" s="98" t="s">
        <v>135</v>
      </c>
      <c r="B181" s="99"/>
      <c r="C181" s="97"/>
      <c r="D181" s="118"/>
    </row>
    <row r="182" spans="1:4" ht="26" x14ac:dyDescent="0.2">
      <c r="A182" s="386" t="s">
        <v>260</v>
      </c>
      <c r="B182" s="125">
        <f>B183+B194+B222</f>
        <v>17047.650000000001</v>
      </c>
      <c r="C182" s="125">
        <f>C183+C194+C222</f>
        <v>16233.24</v>
      </c>
      <c r="D182" s="376">
        <f>C182/B182*100</f>
        <v>95.222743310661571</v>
      </c>
    </row>
    <row r="183" spans="1:4" ht="15.75" customHeight="1" x14ac:dyDescent="0.3">
      <c r="A183" s="111" t="s">
        <v>123</v>
      </c>
      <c r="B183" s="112">
        <f t="shared" ref="B183:C185" si="3">B184</f>
        <v>1800</v>
      </c>
      <c r="C183" s="112">
        <f t="shared" si="3"/>
        <v>7200</v>
      </c>
      <c r="D183" s="377">
        <f>C183/B183*100</f>
        <v>400</v>
      </c>
    </row>
    <row r="184" spans="1:4" ht="15.75" customHeight="1" x14ac:dyDescent="0.3">
      <c r="A184" s="94" t="s">
        <v>106</v>
      </c>
      <c r="B184" s="95">
        <f t="shared" si="3"/>
        <v>1800</v>
      </c>
      <c r="C184" s="95">
        <f t="shared" si="3"/>
        <v>7200</v>
      </c>
      <c r="D184" s="373">
        <f>C184/B184*100</f>
        <v>400</v>
      </c>
    </row>
    <row r="185" spans="1:4" ht="18.75" customHeight="1" x14ac:dyDescent="0.3">
      <c r="A185" s="96" t="s">
        <v>115</v>
      </c>
      <c r="B185" s="99">
        <f t="shared" si="3"/>
        <v>1800</v>
      </c>
      <c r="C185" s="99">
        <f t="shared" si="3"/>
        <v>7200</v>
      </c>
      <c r="D185" s="374">
        <f>C185/B185*100</f>
        <v>400</v>
      </c>
    </row>
    <row r="186" spans="1:4" ht="15.75" customHeight="1" x14ac:dyDescent="0.3">
      <c r="A186" s="104" t="s">
        <v>116</v>
      </c>
      <c r="B186" s="99">
        <v>1800</v>
      </c>
      <c r="C186" s="99">
        <f>C187+C190+C192</f>
        <v>7200</v>
      </c>
      <c r="D186" s="374">
        <f>C186/B186*100</f>
        <v>400</v>
      </c>
    </row>
    <row r="187" spans="1:4" ht="15.75" customHeight="1" x14ac:dyDescent="0.3">
      <c r="A187" s="115" t="s">
        <v>126</v>
      </c>
      <c r="B187" s="113"/>
      <c r="C187" s="95">
        <f>C188+C189</f>
        <v>5800</v>
      </c>
      <c r="D187" s="373"/>
    </row>
    <row r="188" spans="1:4" ht="15.75" customHeight="1" x14ac:dyDescent="0.3">
      <c r="A188" s="102" t="s">
        <v>147</v>
      </c>
      <c r="B188" s="103"/>
      <c r="C188" s="103">
        <v>4000</v>
      </c>
      <c r="D188" s="379"/>
    </row>
    <row r="189" spans="1:4" ht="15.75" customHeight="1" x14ac:dyDescent="0.3">
      <c r="A189" s="102" t="s">
        <v>151</v>
      </c>
      <c r="B189" s="101"/>
      <c r="C189" s="103">
        <v>1800</v>
      </c>
      <c r="D189" s="375"/>
    </row>
    <row r="190" spans="1:4" ht="15.75" customHeight="1" x14ac:dyDescent="0.3">
      <c r="A190" s="115" t="s">
        <v>152</v>
      </c>
      <c r="B190" s="113"/>
      <c r="C190" s="95">
        <f>C191</f>
        <v>150</v>
      </c>
      <c r="D190" s="373"/>
    </row>
    <row r="191" spans="1:4" ht="15.75" customHeight="1" x14ac:dyDescent="0.3">
      <c r="A191" s="102" t="s">
        <v>153</v>
      </c>
      <c r="B191" s="103"/>
      <c r="C191" s="103">
        <v>150</v>
      </c>
      <c r="D191" s="379"/>
    </row>
    <row r="192" spans="1:4" ht="15.75" customHeight="1" x14ac:dyDescent="0.3">
      <c r="A192" s="115" t="s">
        <v>154</v>
      </c>
      <c r="B192" s="113"/>
      <c r="C192" s="95">
        <f>C193</f>
        <v>1250</v>
      </c>
      <c r="D192" s="373"/>
    </row>
    <row r="193" spans="1:7" ht="15.75" customHeight="1" x14ac:dyDescent="0.3">
      <c r="A193" s="102" t="s">
        <v>155</v>
      </c>
      <c r="B193" s="103"/>
      <c r="C193" s="103">
        <v>1250</v>
      </c>
      <c r="D193" s="379"/>
    </row>
    <row r="194" spans="1:7" ht="13" x14ac:dyDescent="0.3">
      <c r="A194" s="111" t="s">
        <v>124</v>
      </c>
      <c r="B194" s="112">
        <f>B195+B200+B212</f>
        <v>14941.65</v>
      </c>
      <c r="C194" s="112">
        <f>C195+C200+C212</f>
        <v>8637.24</v>
      </c>
      <c r="D194" s="377">
        <f>C194/B194*100</f>
        <v>57.80646715724167</v>
      </c>
    </row>
    <row r="195" spans="1:7" ht="13" x14ac:dyDescent="0.3">
      <c r="A195" s="94" t="s">
        <v>106</v>
      </c>
      <c r="B195" s="95">
        <f>B196</f>
        <v>3485.92</v>
      </c>
      <c r="C195" s="95">
        <f>C196</f>
        <v>3378.34</v>
      </c>
      <c r="D195" s="373">
        <f>C195/B195*100</f>
        <v>96.9138706568137</v>
      </c>
    </row>
    <row r="196" spans="1:7" ht="13" x14ac:dyDescent="0.3">
      <c r="A196" s="100" t="s">
        <v>115</v>
      </c>
      <c r="B196" s="101">
        <f>B197</f>
        <v>3485.92</v>
      </c>
      <c r="C196" s="101">
        <f>C197</f>
        <v>3378.34</v>
      </c>
      <c r="D196" s="379">
        <f>C196/B196*100</f>
        <v>96.9138706568137</v>
      </c>
    </row>
    <row r="197" spans="1:7" ht="13" x14ac:dyDescent="0.3">
      <c r="A197" s="107" t="s">
        <v>118</v>
      </c>
      <c r="B197" s="101">
        <v>3485.92</v>
      </c>
      <c r="C197" s="101">
        <f>C198</f>
        <v>3378.34</v>
      </c>
      <c r="D197" s="379">
        <f>C197/B197*100</f>
        <v>96.9138706568137</v>
      </c>
    </row>
    <row r="198" spans="1:7" ht="13" x14ac:dyDescent="0.3">
      <c r="A198" s="115" t="s">
        <v>130</v>
      </c>
      <c r="B198" s="95"/>
      <c r="C198" s="95">
        <f>C199</f>
        <v>3378.34</v>
      </c>
      <c r="D198" s="373"/>
    </row>
    <row r="199" spans="1:7" ht="12.5" x14ac:dyDescent="0.25">
      <c r="A199" s="102" t="s">
        <v>175</v>
      </c>
      <c r="B199" s="103"/>
      <c r="C199" s="103">
        <v>3378.34</v>
      </c>
      <c r="D199" s="381"/>
    </row>
    <row r="200" spans="1:7" ht="13" x14ac:dyDescent="0.3">
      <c r="A200" s="94" t="s">
        <v>109</v>
      </c>
      <c r="B200" s="95">
        <f>B201</f>
        <v>11455.73</v>
      </c>
      <c r="C200" s="95">
        <f>C201</f>
        <v>1388.2999999999997</v>
      </c>
      <c r="D200" s="373">
        <f>C200/B200*100</f>
        <v>12.118826124568226</v>
      </c>
    </row>
    <row r="201" spans="1:7" ht="13" x14ac:dyDescent="0.3">
      <c r="A201" s="96" t="s">
        <v>115</v>
      </c>
      <c r="B201" s="99">
        <f>B202+B209</f>
        <v>11455.73</v>
      </c>
      <c r="C201" s="99">
        <f>C202+C209</f>
        <v>1388.2999999999997</v>
      </c>
      <c r="D201" s="374">
        <f>C201/B201*100</f>
        <v>12.118826124568226</v>
      </c>
    </row>
    <row r="202" spans="1:7" ht="13" x14ac:dyDescent="0.3">
      <c r="A202" s="107" t="s">
        <v>118</v>
      </c>
      <c r="B202" s="101">
        <v>10897.01</v>
      </c>
      <c r="C202" s="101">
        <f>C203+C205+C207</f>
        <v>1199.4299999999998</v>
      </c>
      <c r="D202" s="374">
        <f>C202/B202*100</f>
        <v>11.006964295710473</v>
      </c>
    </row>
    <row r="203" spans="1:7" ht="13" x14ac:dyDescent="0.3">
      <c r="A203" s="115" t="s">
        <v>130</v>
      </c>
      <c r="B203" s="95"/>
      <c r="C203" s="95">
        <f>C204</f>
        <v>0</v>
      </c>
      <c r="D203" s="373"/>
    </row>
    <row r="204" spans="1:7" ht="12.5" x14ac:dyDescent="0.25">
      <c r="A204" s="102" t="s">
        <v>175</v>
      </c>
      <c r="B204" s="103"/>
      <c r="C204" s="103"/>
      <c r="D204" s="375"/>
    </row>
    <row r="205" spans="1:7" ht="13" x14ac:dyDescent="0.3">
      <c r="A205" s="115" t="s">
        <v>176</v>
      </c>
      <c r="B205" s="95"/>
      <c r="C205" s="95">
        <f>C206</f>
        <v>400</v>
      </c>
      <c r="D205" s="382"/>
    </row>
    <row r="206" spans="1:7" ht="13" x14ac:dyDescent="0.3">
      <c r="A206" s="102" t="s">
        <v>177</v>
      </c>
      <c r="B206" s="101"/>
      <c r="C206" s="103">
        <v>400</v>
      </c>
      <c r="D206" s="379"/>
    </row>
    <row r="207" spans="1:7" ht="17.5" x14ac:dyDescent="0.3">
      <c r="A207" s="115" t="s">
        <v>132</v>
      </c>
      <c r="B207" s="95"/>
      <c r="C207" s="95">
        <f>C208</f>
        <v>799.43</v>
      </c>
      <c r="D207" s="382"/>
      <c r="G207" s="359"/>
    </row>
    <row r="208" spans="1:7" ht="15.5" x14ac:dyDescent="0.3">
      <c r="A208" s="102" t="s">
        <v>133</v>
      </c>
      <c r="B208" s="101"/>
      <c r="C208" s="103">
        <v>799.43</v>
      </c>
      <c r="D208" s="379"/>
      <c r="G208" s="360"/>
    </row>
    <row r="209" spans="1:7" ht="17.5" x14ac:dyDescent="0.3">
      <c r="A209" s="107" t="s">
        <v>116</v>
      </c>
      <c r="B209" s="101">
        <v>558.72</v>
      </c>
      <c r="C209" s="101">
        <f>C210</f>
        <v>188.87</v>
      </c>
      <c r="D209" s="379">
        <f>C209/B209*100</f>
        <v>33.804052119129437</v>
      </c>
      <c r="G209" s="359"/>
    </row>
    <row r="210" spans="1:7" ht="17.5" x14ac:dyDescent="0.3">
      <c r="A210" s="115" t="s">
        <v>134</v>
      </c>
      <c r="B210" s="95"/>
      <c r="C210" s="95">
        <f>C211</f>
        <v>188.87</v>
      </c>
      <c r="D210" s="117"/>
      <c r="G210" s="359"/>
    </row>
    <row r="211" spans="1:7" ht="17.5" x14ac:dyDescent="0.3">
      <c r="A211" s="102" t="s">
        <v>164</v>
      </c>
      <c r="B211" s="101"/>
      <c r="C211" s="103">
        <v>188.87</v>
      </c>
      <c r="D211" s="119"/>
      <c r="G211" s="359"/>
    </row>
    <row r="212" spans="1:7" ht="13" x14ac:dyDescent="0.3">
      <c r="A212" s="94" t="s">
        <v>259</v>
      </c>
      <c r="B212" s="95">
        <f>B213</f>
        <v>0</v>
      </c>
      <c r="C212" s="95">
        <f>C213</f>
        <v>3870.6</v>
      </c>
      <c r="D212" s="373" t="e">
        <f>C212/B212*100</f>
        <v>#DIV/0!</v>
      </c>
    </row>
    <row r="213" spans="1:7" ht="13" x14ac:dyDescent="0.3">
      <c r="A213" s="100" t="s">
        <v>115</v>
      </c>
      <c r="B213" s="101">
        <f>B214+B219</f>
        <v>0</v>
      </c>
      <c r="C213" s="101">
        <f>C214+C219</f>
        <v>3870.6</v>
      </c>
      <c r="D213" s="379" t="e">
        <f>C213/B213*100</f>
        <v>#DIV/0!</v>
      </c>
    </row>
    <row r="214" spans="1:7" ht="13" x14ac:dyDescent="0.3">
      <c r="A214" s="107" t="s">
        <v>118</v>
      </c>
      <c r="B214" s="101"/>
      <c r="C214" s="101">
        <f>C215+C217</f>
        <v>3738.42</v>
      </c>
      <c r="D214" s="379" t="e">
        <f>C214/B214*100</f>
        <v>#DIV/0!</v>
      </c>
    </row>
    <row r="215" spans="1:7" ht="13" x14ac:dyDescent="0.3">
      <c r="A215" s="115" t="s">
        <v>130</v>
      </c>
      <c r="B215" s="95"/>
      <c r="C215" s="95">
        <f>C216</f>
        <v>3416.66</v>
      </c>
      <c r="D215" s="373"/>
    </row>
    <row r="216" spans="1:7" ht="12.5" x14ac:dyDescent="0.25">
      <c r="A216" s="102" t="s">
        <v>175</v>
      </c>
      <c r="B216" s="103"/>
      <c r="C216" s="103">
        <v>3416.66</v>
      </c>
      <c r="D216" s="381"/>
    </row>
    <row r="217" spans="1:7" ht="17.5" x14ac:dyDescent="0.3">
      <c r="A217" s="115" t="s">
        <v>132</v>
      </c>
      <c r="B217" s="95"/>
      <c r="C217" s="95">
        <f>C218</f>
        <v>321.76</v>
      </c>
      <c r="D217" s="382"/>
      <c r="G217" s="359"/>
    </row>
    <row r="218" spans="1:7" ht="15.5" x14ac:dyDescent="0.3">
      <c r="A218" s="102" t="s">
        <v>133</v>
      </c>
      <c r="B218" s="101"/>
      <c r="C218" s="103">
        <v>321.76</v>
      </c>
      <c r="D218" s="379"/>
      <c r="G218" s="360"/>
    </row>
    <row r="219" spans="1:7" ht="13" x14ac:dyDescent="0.3">
      <c r="A219" s="107" t="s">
        <v>116</v>
      </c>
      <c r="B219" s="101"/>
      <c r="C219" s="101">
        <f>C220</f>
        <v>132.18</v>
      </c>
      <c r="D219" s="379" t="e">
        <f>C219/B219*100</f>
        <v>#DIV/0!</v>
      </c>
    </row>
    <row r="220" spans="1:7" ht="13" x14ac:dyDescent="0.3">
      <c r="A220" s="115" t="s">
        <v>134</v>
      </c>
      <c r="B220" s="95"/>
      <c r="C220" s="95">
        <f>C221</f>
        <v>132.18</v>
      </c>
      <c r="D220" s="382"/>
    </row>
    <row r="221" spans="1:7" ht="13" x14ac:dyDescent="0.3">
      <c r="A221" s="102" t="s">
        <v>164</v>
      </c>
      <c r="B221" s="101"/>
      <c r="C221" s="103">
        <v>132.18</v>
      </c>
      <c r="D221" s="379"/>
    </row>
    <row r="222" spans="1:7" ht="39" x14ac:dyDescent="0.2">
      <c r="A222" s="188" t="s">
        <v>185</v>
      </c>
      <c r="B222" s="189">
        <f t="shared" ref="B222:C224" si="4">B223</f>
        <v>306</v>
      </c>
      <c r="C222" s="189">
        <f t="shared" si="4"/>
        <v>396</v>
      </c>
      <c r="D222" s="383">
        <f>C222/B222*100</f>
        <v>129.41176470588235</v>
      </c>
    </row>
    <row r="223" spans="1:7" ht="13" x14ac:dyDescent="0.3">
      <c r="A223" s="94" t="s">
        <v>224</v>
      </c>
      <c r="B223" s="95">
        <f t="shared" si="4"/>
        <v>306</v>
      </c>
      <c r="C223" s="95">
        <f t="shared" si="4"/>
        <v>396</v>
      </c>
      <c r="D223" s="373">
        <f>C223/B223*100</f>
        <v>129.41176470588235</v>
      </c>
    </row>
    <row r="224" spans="1:7" ht="13" x14ac:dyDescent="0.3">
      <c r="A224" s="109" t="s">
        <v>115</v>
      </c>
      <c r="B224" s="101">
        <f t="shared" si="4"/>
        <v>306</v>
      </c>
      <c r="C224" s="101">
        <f t="shared" si="4"/>
        <v>396</v>
      </c>
      <c r="D224" s="374">
        <f>C224/B224*100</f>
        <v>129.41176470588235</v>
      </c>
    </row>
    <row r="225" spans="1:4" ht="13" x14ac:dyDescent="0.3">
      <c r="A225" s="109" t="s">
        <v>180</v>
      </c>
      <c r="B225" s="101">
        <v>306</v>
      </c>
      <c r="C225" s="101">
        <f>C226</f>
        <v>396</v>
      </c>
      <c r="D225" s="374">
        <f>C225/B225*100</f>
        <v>129.41176470588235</v>
      </c>
    </row>
    <row r="226" spans="1:4" ht="13" x14ac:dyDescent="0.3">
      <c r="A226" s="94" t="s">
        <v>181</v>
      </c>
      <c r="B226" s="95"/>
      <c r="C226" s="95">
        <f>C227</f>
        <v>396</v>
      </c>
      <c r="D226" s="373"/>
    </row>
    <row r="227" spans="1:4" ht="12.5" x14ac:dyDescent="0.25">
      <c r="A227" s="110" t="s">
        <v>182</v>
      </c>
      <c r="B227" s="103"/>
      <c r="C227" s="103">
        <v>396</v>
      </c>
      <c r="D227" s="375"/>
    </row>
    <row r="228" spans="1:4" ht="26" x14ac:dyDescent="0.3">
      <c r="A228" s="92" t="s">
        <v>186</v>
      </c>
      <c r="B228" s="93">
        <f>B229</f>
        <v>31811.7</v>
      </c>
      <c r="C228" s="93">
        <f>C229</f>
        <v>11136.25</v>
      </c>
      <c r="D228" s="384">
        <f>C228/B228*100</f>
        <v>35.006774237151738</v>
      </c>
    </row>
    <row r="229" spans="1:4" ht="13" x14ac:dyDescent="0.3">
      <c r="A229" s="111" t="s">
        <v>125</v>
      </c>
      <c r="B229" s="112">
        <f>B230+B235+B248+B254+B261</f>
        <v>31811.7</v>
      </c>
      <c r="C229" s="112">
        <f>C230+C235+C248+C254+C261</f>
        <v>11136.25</v>
      </c>
      <c r="D229" s="377">
        <f>C229/B229*100</f>
        <v>35.006774237151738</v>
      </c>
    </row>
    <row r="230" spans="1:4" ht="13" x14ac:dyDescent="0.3">
      <c r="A230" s="94" t="s">
        <v>107</v>
      </c>
      <c r="B230" s="95">
        <v>333.7</v>
      </c>
      <c r="C230" s="95">
        <f>C231</f>
        <v>180</v>
      </c>
      <c r="D230" s="373">
        <f>C230/B230*100</f>
        <v>53.940665268204981</v>
      </c>
    </row>
    <row r="231" spans="1:4" ht="13" x14ac:dyDescent="0.3">
      <c r="A231" s="96" t="s">
        <v>120</v>
      </c>
      <c r="B231" s="99">
        <v>333.7</v>
      </c>
      <c r="C231" s="99">
        <f>C232</f>
        <v>180</v>
      </c>
      <c r="D231" s="374">
        <f>C231/B231*100</f>
        <v>53.940665268204981</v>
      </c>
    </row>
    <row r="232" spans="1:4" ht="13" x14ac:dyDescent="0.3">
      <c r="A232" s="98" t="s">
        <v>121</v>
      </c>
      <c r="B232" s="97">
        <v>333.7</v>
      </c>
      <c r="C232" s="97">
        <f>C233</f>
        <v>180</v>
      </c>
      <c r="D232" s="374">
        <f>C232/B232*100</f>
        <v>53.940665268204981</v>
      </c>
    </row>
    <row r="233" spans="1:4" ht="13" x14ac:dyDescent="0.3">
      <c r="A233" s="105" t="s">
        <v>167</v>
      </c>
      <c r="B233" s="106"/>
      <c r="C233" s="106">
        <f>C234</f>
        <v>180</v>
      </c>
      <c r="D233" s="380"/>
    </row>
    <row r="234" spans="1:4" ht="13" x14ac:dyDescent="0.3">
      <c r="A234" s="102" t="s">
        <v>168</v>
      </c>
      <c r="B234" s="101"/>
      <c r="C234" s="103">
        <v>180</v>
      </c>
      <c r="D234" s="379"/>
    </row>
    <row r="235" spans="1:4" ht="13" x14ac:dyDescent="0.3">
      <c r="A235" s="94" t="s">
        <v>108</v>
      </c>
      <c r="B235" s="95">
        <f>B236</f>
        <v>19183</v>
      </c>
      <c r="C235" s="95">
        <f>C236</f>
        <v>7452.0499999999993</v>
      </c>
      <c r="D235" s="373">
        <f>C235/B235*100</f>
        <v>38.847156336339459</v>
      </c>
    </row>
    <row r="236" spans="1:4" ht="13" x14ac:dyDescent="0.3">
      <c r="A236" s="96" t="s">
        <v>120</v>
      </c>
      <c r="B236" s="99">
        <f>B237</f>
        <v>19183</v>
      </c>
      <c r="C236" s="99">
        <f>C237</f>
        <v>7452.0499999999993</v>
      </c>
      <c r="D236" s="374">
        <f>C236/B236*100</f>
        <v>38.847156336339459</v>
      </c>
    </row>
    <row r="237" spans="1:4" ht="13" x14ac:dyDescent="0.3">
      <c r="A237" s="104" t="s">
        <v>121</v>
      </c>
      <c r="B237" s="99">
        <v>19183</v>
      </c>
      <c r="C237" s="99">
        <f>C238+C244</f>
        <v>7452.0499999999993</v>
      </c>
      <c r="D237" s="374">
        <f>C237/B237*100</f>
        <v>38.847156336339459</v>
      </c>
    </row>
    <row r="238" spans="1:4" ht="13" x14ac:dyDescent="0.3">
      <c r="A238" s="115" t="s">
        <v>167</v>
      </c>
      <c r="B238" s="95"/>
      <c r="C238" s="95">
        <f>SUM(C239:C243)</f>
        <v>7259.57</v>
      </c>
      <c r="D238" s="373"/>
    </row>
    <row r="239" spans="1:4" s="108" customFormat="1" ht="12.5" x14ac:dyDescent="0.25">
      <c r="A239" s="102" t="s">
        <v>168</v>
      </c>
      <c r="B239" s="103"/>
      <c r="C239" s="103">
        <v>1825.46</v>
      </c>
      <c r="D239" s="375"/>
    </row>
    <row r="240" spans="1:4" s="108" customFormat="1" ht="12.5" x14ac:dyDescent="0.25">
      <c r="A240" s="102" t="s">
        <v>299</v>
      </c>
      <c r="B240" s="103"/>
      <c r="C240" s="103">
        <v>2427.61</v>
      </c>
      <c r="D240" s="375"/>
    </row>
    <row r="241" spans="1:4" ht="12.5" x14ac:dyDescent="0.25">
      <c r="A241" s="102" t="s">
        <v>169</v>
      </c>
      <c r="B241" s="103"/>
      <c r="C241" s="103">
        <v>2909</v>
      </c>
      <c r="D241" s="375"/>
    </row>
    <row r="242" spans="1:4" ht="12.5" x14ac:dyDescent="0.25">
      <c r="A242" s="102" t="s">
        <v>170</v>
      </c>
      <c r="B242" s="103"/>
      <c r="C242" s="103">
        <v>97.5</v>
      </c>
      <c r="D242" s="375"/>
    </row>
    <row r="243" spans="1:4" ht="12.5" x14ac:dyDescent="0.25">
      <c r="A243" s="102" t="s">
        <v>179</v>
      </c>
      <c r="B243" s="103"/>
      <c r="C243" s="103"/>
      <c r="D243" s="375"/>
    </row>
    <row r="244" spans="1:4" ht="13" x14ac:dyDescent="0.3">
      <c r="A244" s="105" t="s">
        <v>171</v>
      </c>
      <c r="B244" s="106"/>
      <c r="C244" s="106">
        <f>C245</f>
        <v>192.48</v>
      </c>
      <c r="D244" s="380"/>
    </row>
    <row r="245" spans="1:4" ht="13" x14ac:dyDescent="0.3">
      <c r="A245" s="102" t="s">
        <v>172</v>
      </c>
      <c r="B245" s="101"/>
      <c r="C245" s="103">
        <v>192.48</v>
      </c>
      <c r="D245" s="374"/>
    </row>
    <row r="246" spans="1:4" ht="13" x14ac:dyDescent="0.3">
      <c r="A246" s="115" t="s">
        <v>173</v>
      </c>
      <c r="B246" s="95"/>
      <c r="C246" s="95"/>
      <c r="D246" s="373"/>
    </row>
    <row r="247" spans="1:4" ht="12.5" x14ac:dyDescent="0.25">
      <c r="A247" s="102" t="s">
        <v>174</v>
      </c>
      <c r="B247" s="103"/>
      <c r="C247" s="103"/>
      <c r="D247" s="375"/>
    </row>
    <row r="248" spans="1:4" ht="13" x14ac:dyDescent="0.3">
      <c r="A248" s="94" t="s">
        <v>223</v>
      </c>
      <c r="B248" s="95">
        <f>B249</f>
        <v>1800</v>
      </c>
      <c r="C248" s="95">
        <f>C249</f>
        <v>3504.2</v>
      </c>
      <c r="D248" s="373">
        <f>C248/B248*100</f>
        <v>194.67777777777778</v>
      </c>
    </row>
    <row r="249" spans="1:4" ht="13" x14ac:dyDescent="0.3">
      <c r="A249" s="96" t="s">
        <v>120</v>
      </c>
      <c r="B249" s="99">
        <f>B250</f>
        <v>1800</v>
      </c>
      <c r="C249" s="99">
        <f>C250</f>
        <v>3504.2</v>
      </c>
      <c r="D249" s="374">
        <f>C249/B249*100</f>
        <v>194.67777777777778</v>
      </c>
    </row>
    <row r="250" spans="1:4" ht="13" x14ac:dyDescent="0.3">
      <c r="A250" s="98" t="s">
        <v>121</v>
      </c>
      <c r="B250" s="97">
        <v>1800</v>
      </c>
      <c r="C250" s="97">
        <f>C251</f>
        <v>3504.2</v>
      </c>
      <c r="D250" s="374">
        <f>C250/B250*100</f>
        <v>194.67777777777778</v>
      </c>
    </row>
    <row r="251" spans="1:4" ht="13" x14ac:dyDescent="0.3">
      <c r="A251" s="115" t="s">
        <v>167</v>
      </c>
      <c r="B251" s="95"/>
      <c r="C251" s="95">
        <f>C253</f>
        <v>3504.2</v>
      </c>
      <c r="D251" s="373"/>
    </row>
    <row r="252" spans="1:4" ht="12.5" x14ac:dyDescent="0.25">
      <c r="A252" s="102" t="s">
        <v>168</v>
      </c>
      <c r="B252" s="103"/>
      <c r="C252" s="103"/>
      <c r="D252" s="375"/>
    </row>
    <row r="253" spans="1:4" ht="12.5" x14ac:dyDescent="0.25">
      <c r="A253" s="102" t="s">
        <v>170</v>
      </c>
      <c r="B253" s="103"/>
      <c r="C253" s="103">
        <v>3504.2</v>
      </c>
      <c r="D253" s="375"/>
    </row>
    <row r="254" spans="1:4" ht="13" x14ac:dyDescent="0.3">
      <c r="A254" s="94" t="s">
        <v>225</v>
      </c>
      <c r="B254" s="95">
        <f>B255</f>
        <v>10365</v>
      </c>
      <c r="C254" s="95"/>
      <c r="D254" s="373"/>
    </row>
    <row r="255" spans="1:4" ht="13" x14ac:dyDescent="0.3">
      <c r="A255" s="96" t="s">
        <v>120</v>
      </c>
      <c r="B255" s="99">
        <f>B256</f>
        <v>10365</v>
      </c>
      <c r="C255" s="99"/>
      <c r="D255" s="374"/>
    </row>
    <row r="256" spans="1:4" ht="13" x14ac:dyDescent="0.3">
      <c r="A256" s="98" t="s">
        <v>121</v>
      </c>
      <c r="B256" s="97">
        <v>10365</v>
      </c>
      <c r="C256" s="97"/>
      <c r="D256" s="374"/>
    </row>
    <row r="257" spans="1:4" ht="13" x14ac:dyDescent="0.3">
      <c r="A257" s="115" t="s">
        <v>167</v>
      </c>
      <c r="B257" s="95"/>
      <c r="C257" s="95"/>
      <c r="D257" s="373"/>
    </row>
    <row r="258" spans="1:4" ht="13" x14ac:dyDescent="0.3">
      <c r="A258" s="102" t="s">
        <v>170</v>
      </c>
      <c r="B258" s="101"/>
      <c r="C258" s="103"/>
      <c r="D258" s="379"/>
    </row>
    <row r="259" spans="1:4" ht="13" x14ac:dyDescent="0.3">
      <c r="A259" s="115" t="s">
        <v>171</v>
      </c>
      <c r="B259" s="95"/>
      <c r="C259" s="95"/>
      <c r="D259" s="373"/>
    </row>
    <row r="260" spans="1:4" ht="13" x14ac:dyDescent="0.3">
      <c r="A260" s="102" t="s">
        <v>172</v>
      </c>
      <c r="B260" s="101"/>
      <c r="C260" s="103"/>
      <c r="D260" s="379"/>
    </row>
    <row r="261" spans="1:4" ht="13" x14ac:dyDescent="0.3">
      <c r="A261" s="94" t="s">
        <v>226</v>
      </c>
      <c r="B261" s="95">
        <v>130</v>
      </c>
      <c r="C261" s="95"/>
      <c r="D261" s="373"/>
    </row>
    <row r="262" spans="1:4" ht="22.5" customHeight="1" x14ac:dyDescent="0.3">
      <c r="A262" s="96" t="s">
        <v>120</v>
      </c>
      <c r="B262" s="99">
        <v>130</v>
      </c>
      <c r="C262" s="99"/>
      <c r="D262" s="119"/>
    </row>
    <row r="263" spans="1:4" ht="12.5" x14ac:dyDescent="0.25">
      <c r="A263" s="98" t="s">
        <v>121</v>
      </c>
      <c r="B263" s="97">
        <v>130</v>
      </c>
      <c r="C263" s="97"/>
      <c r="D263" s="119"/>
    </row>
    <row r="265" spans="1:4" ht="13.5" customHeight="1" x14ac:dyDescent="0.2"/>
    <row r="266" spans="1:4" ht="20" x14ac:dyDescent="0.2">
      <c r="A266" s="470"/>
      <c r="B266" s="470"/>
      <c r="C266" s="470"/>
      <c r="D266" s="470"/>
    </row>
    <row r="267" spans="1:4" ht="17.5" x14ac:dyDescent="0.2">
      <c r="A267" s="273"/>
      <c r="B267" s="273"/>
      <c r="C267" s="273"/>
      <c r="D267" s="273"/>
    </row>
    <row r="268" spans="1:4" x14ac:dyDescent="0.2">
      <c r="A268" s="471"/>
      <c r="B268" s="472"/>
      <c r="C268" s="472"/>
      <c r="D268" s="473"/>
    </row>
    <row r="269" spans="1:4" ht="32.25" customHeight="1" x14ac:dyDescent="0.2">
      <c r="A269" s="471"/>
      <c r="B269" s="472"/>
      <c r="C269" s="472"/>
      <c r="D269" s="473"/>
    </row>
    <row r="270" spans="1:4" ht="11.5" x14ac:dyDescent="0.2">
      <c r="A270" s="274"/>
      <c r="B270" s="275"/>
      <c r="C270" s="84"/>
      <c r="D270" s="84"/>
    </row>
    <row r="271" spans="1:4" ht="14.5" x14ac:dyDescent="0.2">
      <c r="A271" s="276"/>
      <c r="B271" s="277"/>
      <c r="C271" s="277"/>
      <c r="D271" s="296"/>
    </row>
    <row r="272" spans="1:4" ht="14.5" x14ac:dyDescent="0.2">
      <c r="A272" s="276"/>
      <c r="B272" s="277"/>
      <c r="C272" s="277"/>
      <c r="D272" s="296"/>
    </row>
    <row r="273" spans="1:5" ht="14.5" x14ac:dyDescent="0.2">
      <c r="A273" s="276"/>
      <c r="B273" s="277"/>
      <c r="C273" s="277"/>
      <c r="D273" s="296"/>
    </row>
    <row r="274" spans="1:5" ht="14.5" x14ac:dyDescent="0.2">
      <c r="A274" s="276"/>
      <c r="B274" s="277"/>
      <c r="C274" s="277"/>
      <c r="D274" s="296"/>
    </row>
    <row r="275" spans="1:5" ht="14.5" x14ac:dyDescent="0.2">
      <c r="A275" s="276"/>
      <c r="B275" s="277"/>
      <c r="C275" s="277"/>
      <c r="D275" s="296"/>
    </row>
    <row r="276" spans="1:5" ht="14.5" x14ac:dyDescent="0.2">
      <c r="A276" s="276"/>
      <c r="B276" s="277"/>
      <c r="C276" s="277"/>
      <c r="D276" s="296"/>
    </row>
    <row r="277" spans="1:5" ht="14.5" x14ac:dyDescent="0.2">
      <c r="A277" s="276"/>
      <c r="B277" s="277"/>
      <c r="C277" s="277"/>
      <c r="D277" s="296"/>
    </row>
    <row r="278" spans="1:5" ht="14.5" x14ac:dyDescent="0.2">
      <c r="A278" s="276"/>
      <c r="B278" s="277"/>
      <c r="C278" s="277"/>
      <c r="D278" s="296"/>
    </row>
    <row r="279" spans="1:5" ht="14.5" x14ac:dyDescent="0.2">
      <c r="A279" s="276"/>
      <c r="B279" s="277"/>
      <c r="C279" s="277"/>
      <c r="D279" s="296"/>
    </row>
    <row r="280" spans="1:5" ht="14.5" x14ac:dyDescent="0.35">
      <c r="A280" s="297"/>
      <c r="B280" s="277"/>
      <c r="C280" s="277"/>
      <c r="D280" s="296"/>
    </row>
    <row r="281" spans="1:5" ht="14" x14ac:dyDescent="0.2">
      <c r="A281" s="282"/>
      <c r="B281" s="283"/>
      <c r="C281" s="283"/>
      <c r="D281" s="298"/>
      <c r="E281" s="108"/>
    </row>
    <row r="282" spans="1:5" x14ac:dyDescent="0.2">
      <c r="A282" s="108"/>
      <c r="B282" s="108"/>
      <c r="C282" s="108"/>
      <c r="D282" s="108"/>
      <c r="E282" s="108"/>
    </row>
  </sheetData>
  <mergeCells count="19">
    <mergeCell ref="A1:D4"/>
    <mergeCell ref="A6:D6"/>
    <mergeCell ref="A8:A9"/>
    <mergeCell ref="B8:B9"/>
    <mergeCell ref="C8:C9"/>
    <mergeCell ref="D8:D9"/>
    <mergeCell ref="E8:E9"/>
    <mergeCell ref="A19:D19"/>
    <mergeCell ref="A21:A22"/>
    <mergeCell ref="B21:B22"/>
    <mergeCell ref="C21:C22"/>
    <mergeCell ref="D21:D22"/>
    <mergeCell ref="E21:E22"/>
    <mergeCell ref="B35:D35"/>
    <mergeCell ref="A266:D266"/>
    <mergeCell ref="A268:A269"/>
    <mergeCell ref="B268:B269"/>
    <mergeCell ref="C268:C269"/>
    <mergeCell ref="D268:D269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4</vt:i4>
      </vt:variant>
    </vt:vector>
  </HeadingPairs>
  <TitlesOfParts>
    <vt:vector size="11" baseType="lpstr">
      <vt:lpstr>SAŽETAK OPĆEG DIJELA</vt:lpstr>
      <vt:lpstr>Prihodi i rashodi po EK</vt:lpstr>
      <vt:lpstr>Prihodi i rashodi PREMA IF</vt:lpstr>
      <vt:lpstr>Rashodi -funkcijska</vt:lpstr>
      <vt:lpstr>RAČUN FINANCIRANJA EK</vt:lpstr>
      <vt:lpstr>RAČUN FINANCIRANJA IF </vt:lpstr>
      <vt:lpstr>POSEBNI DIO  EK,FUN I IF</vt:lpstr>
      <vt:lpstr>'POSEBNI DIO  EK,FUN I IF'!Podrucje_ispisa</vt:lpstr>
      <vt:lpstr>'Prihodi i rashodi po EK'!Podrucje_ispisa</vt:lpstr>
      <vt:lpstr>'Prihodi i rashodi PREMA IF'!Podrucje_ispisa</vt:lpstr>
      <vt:lpstr>'SAŽETAK OPĆEG DIJELA'!Podrucje_ispisa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AMilic</dc:creator>
  <cp:lastModifiedBy>Eva</cp:lastModifiedBy>
  <cp:lastPrinted>2025-05-21T13:58:38Z</cp:lastPrinted>
  <dcterms:created xsi:type="dcterms:W3CDTF">2022-08-26T07:26:16Z</dcterms:created>
  <dcterms:modified xsi:type="dcterms:W3CDTF">2025-07-07T10:33:56Z</dcterms:modified>
</cp:coreProperties>
</file>